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823fbea7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bad454cec92a4d84"/>
    <x:sheet xmlns:r="http://schemas.openxmlformats.org/officeDocument/2006/relationships" name="Test Matrix" sheetId="2" r:id="R8f341e012d9f463c"/>
    <x:sheet xmlns:r="http://schemas.openxmlformats.org/officeDocument/2006/relationships" name="Product Comparison" sheetId="3" r:id="Rd65f74b0847c42d0"/>
    <x:sheet xmlns:r="http://schemas.openxmlformats.org/officeDocument/2006/relationships" name="Issue Log" sheetId="4" r:id="Rc37b0bddb9ed4eb5"/>
    <x:sheet xmlns:r="http://schemas.openxmlformats.org/officeDocument/2006/relationships" name="Metric Guide" sheetId="5" r:id="Re54909b99f1d49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%"/>
    <x:numFmt numFmtId="202" formatCode="0.0"/>
    <x:numFmt numFmtId="203" formatCode="$0.000"/>
    <x:numFmt numFmtId="204" formatCode="0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B2143"/>
      <x:name val="Carlito"/>
    </x:font>
    <x:font>
      <x:sz val="11"/>
      <x:color rgb="FF272331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2B2143"/>
      <x:name val="Aptos"/>
    </x:font>
    <x:font>
      <x:sz val="11"/>
      <x:color rgb="FF272331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2B2143"/>
      </x:patternFill>
    </x:fill>
    <x:fill>
      <x:patternFill patternType="solid">
        <x:fgColor rgb="FFB9A4E6"/>
      </x:patternFill>
    </x:fill>
    <x:fill>
      <x:patternFill patternType="solid">
        <x:fgColor rgb="FFF28C82"/>
      </x:patternFill>
    </x:fill>
    <x:fill>
      <x:patternFill patternType="solid">
        <x:fgColor rgb="FFFFF8E8"/>
      </x:patternFill>
    </x:fill>
  </x:fills>
  <x:borders count="6">
    <x:border/>
    <x:border>
      <x:left style="thin">
        <x:color rgb="FFD9D1E7"/>
      </x:left>
      <x:top style="thin">
        <x:color rgb="FFD9D1E7"/>
      </x:top>
      <x:bottom style="thin">
        <x:color rgb="FFD9D1E7"/>
      </x:bottom>
    </x:border>
    <x:border>
      <x:right style="thin">
        <x:color rgb="FFD9D1E7"/>
      </x:right>
      <x:top style="thin">
        <x:color rgb="FFD9D1E7"/>
      </x:top>
      <x:bottom style="thin">
        <x:color rgb="FFD9D1E7"/>
      </x:bottom>
    </x:border>
    <x:border>
      <x:bottom style="thin">
        <x:color rgb="FFD9D1E7"/>
      </x:bottom>
    </x:border>
    <x:border>
      <x:top style="thin">
        <x:color rgb="FFD9D1E7"/>
      </x:top>
      <x:bottom style="thin">
        <x:color rgb="FFD9D1E7"/>
      </x:bottom>
    </x:border>
    <x:border>
      <x:top style="thin">
        <x:color rgb="FFD9D1E7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3" xfId="0" applyNumberFormat="1" applyFont="1" applyFill="1" applyBorder="1" applyAlignment="1">
      <x:alignment vertical="top"/>
    </x:xf>
    <x:xf numFmtId="0" fontId="3" fillId="0" borderId="4" xfId="0" applyNumberFormat="1" applyFont="1" applyFill="1" applyBorder="1" applyAlignment="1">
      <x:alignment vertical="top"/>
    </x:xf>
    <x:xf numFmtId="0" fontId="3" fillId="0" borderId="5" xfId="0" applyNumberFormat="1" applyFont="1" applyFill="1" applyBorder="1" applyAlignment="1">
      <x:alignment vertical="top"/>
    </x:xf>
    <x:xf numFmtId="200" fontId="3" fillId="0" borderId="3" xfId="0" applyNumberFormat="1" applyFont="1" applyFill="1" applyBorder="1" applyAlignment="1">
      <x:alignment vertical="top"/>
    </x:xf>
    <x:xf numFmtId="201" fontId="3" fillId="0" borderId="4" xfId="0" applyNumberFormat="1" applyFont="1" applyFill="1" applyBorder="1" applyAlignment="1">
      <x:alignment vertical="top"/>
    </x:xf>
    <x:xf numFmtId="202" fontId="3" fillId="0" borderId="4" xfId="0" applyNumberFormat="1" applyFont="1" applyFill="1" applyBorder="1" applyAlignment="1">
      <x:alignment vertical="top"/>
    </x:xf>
    <x:xf numFmtId="200" fontId="3" fillId="0" borderId="5" xfId="0" applyNumberFormat="1" applyFont="1" applyFill="1" applyBorder="1" applyAlignment="1">
      <x:alignment vertical="top"/>
    </x:xf>
    <x:xf numFmtId="0" fontId="2" fillId="3" borderId="4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center" wrapText="1"/>
    </x:xf>
    <x:xf numFmtId="202" fontId="3" fillId="0" borderId="3" xfId="0" applyNumberFormat="1" applyFont="1" applyFill="1" applyBorder="1" applyAlignment="1">
      <x:alignment vertical="top"/>
    </x:xf>
    <x:xf numFmtId="202" fontId="3" fillId="0" borderId="5" xfId="0" applyNumberFormat="1" applyFont="1" applyFill="1" applyBorder="1" applyAlignment="1">
      <x:alignment vertical="top"/>
    </x:xf>
    <x:xf numFmtId="201" fontId="3" fillId="0" borderId="3" xfId="0" applyNumberFormat="1" applyFont="1" applyFill="1" applyBorder="1" applyAlignment="1">
      <x:alignment vertical="top"/>
    </x:xf>
    <x:xf numFmtId="201" fontId="3" fillId="0" borderId="5" xfId="0" applyNumberFormat="1" applyFont="1" applyFill="1" applyBorder="1" applyAlignment="1">
      <x:alignment vertical="top"/>
    </x:xf>
    <x:xf numFmtId="203" fontId="3" fillId="0" borderId="3" xfId="0" applyNumberFormat="1" applyFont="1" applyFill="1" applyBorder="1" applyAlignment="1">
      <x:alignment vertical="top"/>
    </x:xf>
    <x:xf numFmtId="203" fontId="3" fillId="0" borderId="4" xfId="0" applyNumberFormat="1" applyFont="1" applyFill="1" applyBorder="1" applyAlignment="1">
      <x:alignment vertical="top"/>
    </x:xf>
    <x:xf numFmtId="203" fontId="3" fillId="0" borderId="5" xfId="0" applyNumberFormat="1" applyFont="1" applyFill="1" applyBorder="1" applyAlignment="1">
      <x:alignment vertical="top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top" wrapText="1"/>
    </x:xf>
    <x:xf numFmtId="204" fontId="3" fillId="0" borderId="3" xfId="0" applyNumberFormat="1" applyFont="1" applyFill="1" applyBorder="1" applyAlignment="1">
      <x:alignment vertical="top"/>
    </x:xf>
    <x:xf numFmtId="204" fontId="3" fillId="0" borderId="4" xfId="0" applyNumberFormat="1" applyFont="1" applyFill="1" applyBorder="1" applyAlignment="1">
      <x:alignment vertical="top"/>
    </x:xf>
    <x:xf numFmtId="204" fontId="3" fillId="0" borderId="5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top"/>
    </x:xf>
    <x:xf numFmtId="200" fontId="7" fillId="0" borderId="3" xfId="0" applyNumberFormat="1" applyFont="1" applyFill="1" applyBorder="1" applyAlignment="1">
      <x:alignment vertical="top"/>
    </x:xf>
    <x:xf numFmtId="202" fontId="7" fillId="0" borderId="3" xfId="0" applyNumberFormat="1" applyFont="1" applyFill="1" applyBorder="1" applyAlignment="1">
      <x:alignment vertical="top"/>
    </x:xf>
    <x:xf numFmtId="201" fontId="7" fillId="0" borderId="3" xfId="0" applyNumberFormat="1" applyFont="1" applyFill="1" applyBorder="1" applyAlignment="1">
      <x:alignment vertical="top"/>
    </x:xf>
    <x:xf numFmtId="203" fontId="7" fillId="0" borderId="3" xfId="0" applyNumberFormat="1" applyFont="1" applyFill="1" applyBorder="1" applyAlignment="1">
      <x:alignment vertical="top"/>
    </x:xf>
    <x:xf numFmtId="0" fontId="7" fillId="0" borderId="4" xfId="0" applyNumberFormat="1" applyFont="1" applyFill="1" applyBorder="1" applyAlignment="1">
      <x:alignment vertical="top"/>
    </x:xf>
    <x:xf numFmtId="201" fontId="7" fillId="0" borderId="4" xfId="0" applyNumberFormat="1" applyFont="1" applyFill="1" applyBorder="1" applyAlignment="1">
      <x:alignment vertical="top"/>
    </x:xf>
    <x:xf numFmtId="202" fontId="7" fillId="0" borderId="4" xfId="0" applyNumberFormat="1" applyFont="1" applyFill="1" applyBorder="1" applyAlignment="1">
      <x:alignment vertical="top"/>
    </x:xf>
    <x:xf numFmtId="203" fontId="7" fillId="0" borderId="4" xfId="0" applyNumberFormat="1" applyFont="1" applyFill="1" applyBorder="1" applyAlignment="1">
      <x:alignment vertical="top"/>
    </x:xf>
    <x:xf numFmtId="0" fontId="7" fillId="0" borderId="5" xfId="0" applyNumberFormat="1" applyFont="1" applyFill="1" applyBorder="1" applyAlignment="1">
      <x:alignment vertical="top"/>
    </x:xf>
    <x:xf numFmtId="202" fontId="7" fillId="0" borderId="5" xfId="0" applyNumberFormat="1" applyFont="1" applyFill="1" applyBorder="1" applyAlignment="1">
      <x:alignment vertical="top"/>
    </x:xf>
    <x:xf numFmtId="201" fontId="7" fillId="0" borderId="5" xfId="0" applyNumberFormat="1" applyFont="1" applyFill="1" applyBorder="1" applyAlignment="1">
      <x:alignment vertical="top"/>
    </x:xf>
    <x:xf numFmtId="203" fontId="7" fillId="0" borderId="5" xfId="0" applyNumberFormat="1" applyFont="1" applyFill="1" applyBorder="1" applyAlignment="1">
      <x:alignment vertical="top"/>
    </x:xf>
    <x:xf numFmtId="200" fontId="7" fillId="0" borderId="5" xfId="0" applyNumberFormat="1" applyFont="1" applyFill="1" applyBorder="1" applyAlignment="1">
      <x:alignment vertical="top"/>
    </x:xf>
    <x:xf numFmtId="0" fontId="6" fillId="4" borderId="0" xfId="0" applyNumberFormat="1" applyFont="1" applyFill="1" applyBorder="1"/>
    <x:xf numFmtId="0" fontId="7" fillId="5" borderId="0" xfId="0" applyNumberFormat="1" applyFont="1" applyFill="1" applyBorder="1" applyAlignment="1">
      <x:alignment vertical="top" wrapText="1"/>
    </x:xf>
    <x:xf numFmtId="204" fontId="7" fillId="0" borderId="3" xfId="0" applyNumberFormat="1" applyFont="1" applyFill="1" applyBorder="1" applyAlignment="1">
      <x:alignment vertical="top"/>
    </x:xf>
    <x:xf numFmtId="204" fontId="7" fillId="0" borderId="4" xfId="0" applyNumberFormat="1" applyFont="1" applyFill="1" applyBorder="1" applyAlignment="1">
      <x:alignment vertical="top"/>
    </x:xf>
    <x:xf numFmtId="204" fontId="7" fillId="0" borderId="5" xfId="0" applyNumberFormat="1" applyFont="1" applyFill="1" applyBorder="1" applyAlignment="1">
      <x:alignment vertical="top"/>
    </x:xf>
    <x:xf numFmtId="0" fontId="7" fillId="5" borderId="0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cf9143d8e4034" /><Relationship Type="http://schemas.openxmlformats.org/officeDocument/2006/relationships/theme" Target="/xl/theme/theme1.xml" Id="Rb5fad69afdc84661" /><Relationship Type="http://schemas.openxmlformats.org/officeDocument/2006/relationships/sharedStrings" Target="/xl/sharedStrings.xml" Id="R6a45615ff58a44a2" /><Relationship Type="http://schemas.openxmlformats.org/officeDocument/2006/relationships/worksheet" Target="/xl/worksheets/sheet1.xml" Id="Rbad454cec92a4d84" /><Relationship Type="http://schemas.openxmlformats.org/officeDocument/2006/relationships/worksheet" Target="/xl/worksheets/sheet2.xml" Id="R8f341e012d9f463c" /><Relationship Type="http://schemas.openxmlformats.org/officeDocument/2006/relationships/worksheet" Target="/xl/worksheets/sheet3.xml" Id="Rd65f74b0847c42d0" /><Relationship Type="http://schemas.openxmlformats.org/officeDocument/2006/relationships/worksheet" Target="/xl/worksheets/sheet4.xml" Id="Rc37b0bddb9ed4eb5" /><Relationship Type="http://schemas.openxmlformats.org/officeDocument/2006/relationships/worksheet" Target="/xl/worksheets/sheet5.xml" Id="Re54909b99f1d49c1" /></Relationships>
</file>

<file path=xl/tables/table1.xml><?xml version="1.0" encoding="utf-8"?>
<x:table xmlns:x="http://schemas.openxmlformats.org/spreadsheetml/2006/main" id="1" name="VoiceTestMatrix" displayName="VoiceTestMatrix" ref="A1:T13" headerRowCount="1" totalsRowCount="0" totalsRowShown="0">
  <x:tableColumns count="20">
    <x:tableColumn id="1" name="Test ID"/>
    <x:tableColumn id="2" name="Product"/>
    <x:tableColumn id="3" name="Scenario"/>
    <x:tableColumn id="4" name="Language"/>
    <x:tableColumn id="5" name="Input Type"/>
    <x:tableColumn id="6" name="Speakers"/>
    <x:tableColumn id="7" name="Duration sec"/>
    <x:tableColumn id="8" name="Similarity"/>
    <x:tableColumn id="9" name="Naturalness"/>
    <x:tableColumn id="10" name="Pronunciation"/>
    <x:tableColumn id="11" name="Emotion"/>
    <x:tableColumn id="12" name="Continuity"/>
    <x:tableColumn id="13" name="Success"/>
    <x:tableColumn id="14" name="Retries"/>
    <x:tableColumn id="15" name="Latency sec"/>
    <x:tableColumn id="16" name="Cost USD"/>
    <x:tableColumn id="17" name="Evidence Ref"/>
    <x:tableColumn id="18" name="Observation / Residue"/>
    <x:tableColumn id="19" name="Weighted Score"/>
    <x:tableColumn id="20" name="Review Statu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VoiceProductComparison" displayName="VoiceProductComparison" ref="A1:H4" headerRowCount="1" totalsRowCount="0" totalsRowShown="0">
  <x:tableColumns count="8">
    <x:tableColumn id="1" name="Product"/>
    <x:tableColumn id="2" name="Avg Score"/>
    <x:tableColumn id="3" name="Pass Rate"/>
    <x:tableColumn id="4" name="Avg Latency"/>
    <x:tableColumn id="5" name="Avg Cost"/>
    <x:tableColumn id="6" name="Best Use"/>
    <x:tableColumn id="7" name="Primary Risk"/>
    <x:tableColumn id="8" name="Decision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VoiceIssueLog" displayName="VoiceIssueLog" ref="A1:J5" headerRowCount="1" totalsRowCount="0" totalsRowShown="0">
  <x:tableColumns count="10">
    <x:tableColumn id="1" name="Issue ID"/>
    <x:tableColumn id="2" name="Test ID"/>
    <x:tableColumn id="3" name="Category"/>
    <x:tableColumn id="4" name="Severity"/>
    <x:tableColumn id="5" name="Description"/>
    <x:tableColumn id="6" name="Reproduction"/>
    <x:tableColumn id="7" name="Evidence"/>
    <x:tableColumn id="8" name="Status"/>
    <x:tableColumn id="9" name="Owner"/>
    <x:tableColumn id="10" name="Recommendatio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85e9e10e424c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03ca34ff968486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c9da8be46ac438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4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6" hidden="0" customWidth="1"/>
  </x:cols>
  <x:sheetData>
    <x:row r="1" ht="26" customHeight="1">
      <x:c r="A1" s="43" t="str">
        <x:v>AI Voice Product Test — Evidence-Grade QA Sample
Synthetic demonstration data only | Lilambd Crossing | play, feeling and computation</x:v>
      </x:c>
      <x:c r="B1" s="43" t="str">
        <x:v>AI Voice Product Test — Evidence-Grade QA Sample
Synthetic demonstration data only | Lilambd Crossing | play, feeling and computation</x:v>
      </x:c>
      <x:c r="C1" s="43" t="str">
        <x:v>AI Voice Product Test — Evidence-Grade QA Sample
Synthetic demonstration data only | Lilambd Crossing | play, feeling and computation</x:v>
      </x:c>
      <x:c r="D1" s="43" t="str">
        <x:v>AI Voice Product Test — Evidence-Grade QA Sample
Synthetic demonstration data only | Lilambd Crossing | play, feeling and computation</x:v>
      </x:c>
      <x:c r="E1" s="43" t="str">
        <x:v>AI Voice Product Test — Evidence-Grade QA Sample
Synthetic demonstration data only | Lilambd Crossing | play, feeling and computation</x:v>
      </x:c>
      <x:c r="F1" s="43" t="str">
        <x:v>AI Voice Product Test — Evidence-Grade QA Sample
Synthetic demonstration data only | Lilambd Crossing | play, feeling and computation</x:v>
      </x:c>
      <x:c r="G1" s="43" t="str">
        <x:v>AI Voice Product Test — Evidence-Grade QA Sample
Synthetic demonstration data only | Lilambd Crossing | play, feeling and computation</x:v>
      </x:c>
      <x:c r="H1" s="43" t="str">
        <x:v>AI Voice Product Test — Evidence-Grade QA Sample
Synthetic demonstration data only | Lilambd Crossing | play, feeling and computation</x:v>
      </x:c>
    </x:row>
    <x:row r="2" ht="26" customHeight="1">
      <x:c r="A2" s="43" t="str">
        <x:v>AI Voice Product Test — Evidence-Grade QA Sample
Synthetic demonstration data only | Lilambd Crossing | play, feeling and computation</x:v>
      </x:c>
      <x:c r="B2" s="43" t="str">
        <x:v>AI Voice Product Test — Evidence-Grade QA Sample
Synthetic demonstration data only | Lilambd Crossing | play, feeling and computation</x:v>
      </x:c>
      <x:c r="C2" s="43" t="str">
        <x:v>AI Voice Product Test — Evidence-Grade QA Sample
Synthetic demonstration data only | Lilambd Crossing | play, feeling and computation</x:v>
      </x:c>
      <x:c r="D2" s="43" t="str">
        <x:v>AI Voice Product Test — Evidence-Grade QA Sample
Synthetic demonstration data only | Lilambd Crossing | play, feeling and computation</x:v>
      </x:c>
      <x:c r="E2" s="43" t="str">
        <x:v>AI Voice Product Test — Evidence-Grade QA Sample
Synthetic demonstration data only | Lilambd Crossing | play, feeling and computation</x:v>
      </x:c>
      <x:c r="F2" s="43" t="str">
        <x:v>AI Voice Product Test — Evidence-Grade QA Sample
Synthetic demonstration data only | Lilambd Crossing | play, feeling and computation</x:v>
      </x:c>
      <x:c r="G2" s="43" t="str">
        <x:v>AI Voice Product Test — Evidence-Grade QA Sample
Synthetic demonstration data only | Lilambd Crossing | play, feeling and computation</x:v>
      </x:c>
      <x:c r="H2" s="43" t="str">
        <x:v>AI Voice Product Test — Evidence-Grade QA Sample
Synthetic demonstration data only | Lilambd Crossing | play, feeling and computation</x:v>
      </x:c>
    </x:row>
    <x:row r="3" ht="15" hidden="0" customHeight="1">
      <x:c r="A3" s="44"/>
      <x:c r="B3" s="44"/>
      <x:c r="C3" s="44"/>
      <x:c r="D3" s="44"/>
      <x:c r="E3" s="44"/>
      <x:c r="F3" s="44"/>
      <x:c r="G3" s="44"/>
      <x:c r="H3" s="44"/>
    </x:row>
    <x:row r="4" ht="15" hidden="0" customHeight="1">
      <x:c r="A4" s="45" t="str">
        <x:v>KPI</x:v>
      </x:c>
      <x:c r="B4" s="46" t="str">
        <x:v>Value</x:v>
      </x:c>
      <x:c r="C4" s="44"/>
      <x:c r="D4" s="45" t="str">
        <x:v>Product</x:v>
      </x:c>
      <x:c r="E4" s="47" t="str">
        <x:v>Avg score</x:v>
      </x:c>
      <x:c r="F4" s="47" t="str">
        <x:v>Pass rate</x:v>
      </x:c>
      <x:c r="G4" s="47" t="str">
        <x:v>Avg latency (s)</x:v>
      </x:c>
      <x:c r="H4" s="46" t="str">
        <x:v>Avg cost/test</x:v>
      </x:c>
    </x:row>
    <x:row r="5" ht="15" hidden="0" customHeight="1">
      <x:c r="A5" s="48" t="str">
        <x:v>Tests executed</x:v>
      </x:c>
      <x:c r="B5" s="49" t="n">
        <x:f>COUNTA('Test Matrix'!A2:A100)</x:f>
        <x:v>12</x:v>
      </x:c>
      <x:c r="C5" s="44"/>
      <x:c r="D5" s="48" t="str">
        <x:v>Candidate Voice</x:v>
      </x:c>
      <x:c r="E5" s="50" t="n">
        <x:f>IFERROR(AVERAGEIF('Test Matrix'!B$2:B$100,D5,'Test Matrix'!S$2:S$100),0)</x:f>
        <x:v>79.575</x:v>
      </x:c>
      <x:c r="F5" s="51" t="n">
        <x:f>IFERROR(COUNTIFS('Test Matrix'!B$2:B$100,D5,'Test Matrix'!M$2:M$100,"Pass")/COUNTIF('Test Matrix'!B$2:B$100,D5),0)</x:f>
        <x:v>1</x:v>
      </x:c>
      <x:c r="G5" s="50" t="n">
        <x:f>IFERROR(AVERAGEIF('Test Matrix'!B$2:B$100,D5,'Test Matrix'!O$2:O$100),0)</x:f>
        <x:v>35.075</x:v>
      </x:c>
      <x:c r="H5" s="52" t="n">
        <x:f>IFERROR(AVERAGEIF('Test Matrix'!B$2:B$100,D5,'Test Matrix'!P$2:P$100),0)</x:f>
        <x:v>0.1505</x:v>
      </x:c>
    </x:row>
    <x:row r="6" ht="15" hidden="0" customHeight="1">
      <x:c r="A6" s="53" t="str">
        <x:v>Pass rate</x:v>
      </x:c>
      <x:c r="B6" s="54" t="n">
        <x:f>IF(B5=0,0,COUNTIF('Test Matrix'!M2:M100,"Pass")/B5)</x:f>
        <x:v>0.9166666666666666</x:v>
      </x:c>
      <x:c r="C6" s="44"/>
      <x:c r="D6" s="53" t="str">
        <x:v>Benchmark A</x:v>
      </x:c>
      <x:c r="E6" s="55" t="n">
        <x:f>IFERROR(AVERAGEIF('Test Matrix'!B$2:B$100,D6,'Test Matrix'!S$2:S$100),0)</x:f>
        <x:v>85.85000000000001</x:v>
      </x:c>
      <x:c r="F6" s="54" t="n">
        <x:f>IFERROR(COUNTIFS('Test Matrix'!B$2:B$100,D6,'Test Matrix'!M$2:M$100,"Pass")/COUNTIF('Test Matrix'!B$2:B$100,D6),0)</x:f>
        <x:v>1</x:v>
      </x:c>
      <x:c r="G6" s="55" t="n">
        <x:f>IFERROR(AVERAGEIF('Test Matrix'!B$2:B$100,D6,'Test Matrix'!O$2:O$100),0)</x:f>
        <x:v>27.400000000000002</x:v>
      </x:c>
      <x:c r="H6" s="56" t="n">
        <x:f>IFERROR(AVERAGEIF('Test Matrix'!B$2:B$100,D6,'Test Matrix'!P$2:P$100),0)</x:f>
        <x:v>0.21250000000000002</x:v>
      </x:c>
    </x:row>
    <x:row r="7" ht="15" hidden="0" customHeight="1">
      <x:c r="A7" s="53" t="str">
        <x:v>Average weighted score</x:v>
      </x:c>
      <x:c r="B7" s="55" t="n">
        <x:f>IFERROR(AVERAGE('Test Matrix'!S2:S100),0)</x:f>
        <x:v>73.2</x:v>
      </x:c>
      <x:c r="C7" s="44"/>
      <x:c r="D7" s="57" t="str">
        <x:v>Benchmark B</x:v>
      </x:c>
      <x:c r="E7" s="58" t="n">
        <x:f>IFERROR(AVERAGEIF('Test Matrix'!B$2:B$100,D7,'Test Matrix'!S$2:S$100),0)</x:f>
        <x:v>54.175</x:v>
      </x:c>
      <x:c r="F7" s="59" t="n">
        <x:f>IFERROR(COUNTIFS('Test Matrix'!B$2:B$100,D7,'Test Matrix'!M$2:M$100,"Pass")/COUNTIF('Test Matrix'!B$2:B$100,D7),0)</x:f>
        <x:v>0.75</x:v>
      </x:c>
      <x:c r="G7" s="58" t="n">
        <x:f>IFERROR(AVERAGEIF('Test Matrix'!B$2:B$100,D7,'Test Matrix'!O$2:O$100),0)</x:f>
        <x:v>43.75</x:v>
      </x:c>
      <x:c r="H7" s="60" t="n">
        <x:f>IFERROR(AVERAGEIF('Test Matrix'!B$2:B$100,D7,'Test Matrix'!P$2:P$100),0)</x:f>
        <x:v>0.112</x:v>
      </x:c>
    </x:row>
    <x:row r="8" ht="15" hidden="0" customHeight="1">
      <x:c r="A8" s="57" t="str">
        <x:v>Open severe issues</x:v>
      </x:c>
      <x:c r="B8" s="61" t="n">
        <x:f>COUNTIFS('Issue Log'!D2:D100,"&gt;=4",'Issue Log'!H2:H100,"&lt;&gt;Closed")</x:f>
        <x:v>2</x:v>
      </x:c>
      <x:c r="C8" s="44"/>
      <x:c r="D8" s="44"/>
      <x:c r="E8" s="44"/>
      <x:c r="F8" s="44"/>
      <x:c r="G8" s="44"/>
      <x:c r="H8" s="44"/>
    </x:row>
    <x:row r="9" ht="15" hidden="0" customHeight="1">
      <x:c r="A9" s="44"/>
      <x:c r="B9" s="44"/>
      <x:c r="C9" s="44"/>
      <x:c r="D9" s="44"/>
      <x:c r="E9" s="44"/>
      <x:c r="F9" s="44"/>
      <x:c r="G9" s="44"/>
      <x:c r="H9" s="44"/>
    </x:row>
    <x:row r="10" ht="15" hidden="0" customHeight="1">
      <x:c r="A10" s="62" t="str">
        <x:v>Decision frame</x:v>
      </x:c>
      <x:c r="B10" s="62" t="str">
        <x:v>Decision frame</x:v>
      </x:c>
      <x:c r="C10" s="62" t="str">
        <x:v>Decision frame</x:v>
      </x:c>
      <x:c r="D10" s="62" t="str">
        <x:v>Decision frame</x:v>
      </x:c>
      <x:c r="E10" s="62" t="str">
        <x:v>Decision frame</x:v>
      </x:c>
      <x:c r="F10" s="62" t="str">
        <x:v>Decision frame</x:v>
      </x:c>
      <x:c r="G10" s="62" t="str">
        <x:v>Decision frame</x:v>
      </x:c>
      <x:c r="H10" s="62" t="str">
        <x:v>Decision frame</x:v>
      </x:c>
    </x:row>
    <x:row r="11" ht="24" customHeight="1">
      <x:c r="A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B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C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D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E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F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G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H11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</x:row>
    <x:row r="12" ht="24" customHeight="1">
      <x:c r="A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B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C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D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E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F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G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H12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</x:row>
    <x:row r="13" ht="24" customHeight="1">
      <x:c r="A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B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C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D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E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F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G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H13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</x:row>
    <x:row r="14" ht="24" customHeight="1">
      <x:c r="A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B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C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D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E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F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G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  <x:c r="H14" s="63" t="str">
        <x:v>This workbook separates raw observations, scored projections, and unresolved residue. A product is not recommended from a single average: pass stability, language-specific failures, retry burden, latency, cost, and evidence coverage must agree. Every row points to an evidence reference and uncertain results remain visible rather than being converted into false precision.</x:v>
      </x:c>
    </x:row>
  </x:sheetData>
  <x:mergeCells>
    <x:mergeCell ref="A1:H2"/>
    <x:mergeCell ref="A10:H10"/>
    <x:mergeCell ref="A11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130000114440918" hidden="0" customWidth="1"/>
    <x:col min="2" max="2" width="12.5" hidden="0" customWidth="1"/>
    <x:col min="3" max="3" width="30" hidden="0" customWidth="1"/>
    <x:col min="4" max="4" width="10.25" hidden="0" customWidth="1"/>
    <x:col min="5" max="5" width="12.880000114440918" hidden="0" customWidth="1"/>
    <x:col min="6" max="6" width="9.880000114440918" hidden="0" customWidth="1"/>
    <x:col min="7" max="7" width="12.630000114440918" hidden="0" customWidth="1"/>
    <x:col min="8" max="8" width="10.25" hidden="0" customWidth="1"/>
    <x:col min="9" max="9" width="12.130000114440918" hidden="0" customWidth="1"/>
    <x:col min="10" max="10" width="13.75" hidden="0" customWidth="1"/>
    <x:col min="11" max="11" width="9.5" hidden="0" customWidth="1"/>
    <x:col min="12" max="12" width="11" hidden="0" customWidth="1"/>
    <x:col min="13" max="13" width="8.880000114440918" hidden="0" customWidth="1"/>
    <x:col min="14" max="14" width="8.380000114440918" hidden="0" customWidth="1"/>
    <x:col min="15" max="15" width="11.75" hidden="0" customWidth="1"/>
    <x:col min="16" max="16" width="10" hidden="0" customWidth="1"/>
    <x:col min="17" max="17" width="24" hidden="0" customWidth="1"/>
    <x:col min="18" max="18" width="42" hidden="0" customWidth="1"/>
    <x:col min="19" max="19" width="15" hidden="0" customWidth="1"/>
    <x:col min="20" max="20" width="18" hidden="0" customWidth="1"/>
  </x:cols>
  <x:sheetData>
    <x:row r="1">
      <x:c r="A1" s="45" t="str">
        <x:v>Test ID</x:v>
      </x:c>
      <x:c r="B1" s="47" t="str">
        <x:v>Product</x:v>
      </x:c>
      <x:c r="C1" s="47" t="str">
        <x:v>Scenario</x:v>
      </x:c>
      <x:c r="D1" s="47" t="str">
        <x:v>Language</x:v>
      </x:c>
      <x:c r="E1" s="47" t="str">
        <x:v>Input Type</x:v>
      </x:c>
      <x:c r="F1" s="47" t="str">
        <x:v>Speakers</x:v>
      </x:c>
      <x:c r="G1" s="47" t="str">
        <x:v>Duration sec</x:v>
      </x:c>
      <x:c r="H1" s="47" t="str">
        <x:v>Similarity</x:v>
      </x:c>
      <x:c r="I1" s="47" t="str">
        <x:v>Naturalness</x:v>
      </x:c>
      <x:c r="J1" s="47" t="str">
        <x:v>Pronunciation</x:v>
      </x:c>
      <x:c r="K1" s="47" t="str">
        <x:v>Emotion</x:v>
      </x:c>
      <x:c r="L1" s="47" t="str">
        <x:v>Continuity</x:v>
      </x:c>
      <x:c r="M1" s="47" t="str">
        <x:v>Success</x:v>
      </x:c>
      <x:c r="N1" s="47" t="str">
        <x:v>Retries</x:v>
      </x:c>
      <x:c r="O1" s="47" t="str">
        <x:v>Latency sec</x:v>
      </x:c>
      <x:c r="P1" s="47" t="str">
        <x:v>Cost USD</x:v>
      </x:c>
      <x:c r="Q1" s="47" t="str">
        <x:v>Evidence Ref</x:v>
      </x:c>
      <x:c r="R1" s="47" t="str">
        <x:v>Observation / Residue</x:v>
      </x:c>
      <x:c r="S1" s="47" t="str">
        <x:v>Weighted Score</x:v>
      </x:c>
      <x:c r="T1" s="46" t="str">
        <x:v>Review Status</x:v>
      </x:c>
    </x:row>
    <x:row r="2">
      <x:c r="A2" s="48" t="str">
        <x:v>VC-EN-01</x:v>
      </x:c>
      <x:c r="B2" s="48" t="str">
        <x:v>Candidate Voice</x:v>
      </x:c>
      <x:c r="C2" s="48" t="str">
        <x:v>Voice clone / neutral narration</x:v>
      </x:c>
      <x:c r="D2" s="48" t="str">
        <x:v>English</x:v>
      </x:c>
      <x:c r="E2" s="48" t="str">
        <x:v>Provided sample</x:v>
      </x:c>
      <x:c r="F2" s="48" t="n">
        <x:v>1</x:v>
      </x:c>
      <x:c r="G2" s="64" t="n">
        <x:v>42</x:v>
      </x:c>
      <x:c r="H2" s="50" t="n">
        <x:v>4.4</x:v>
      </x:c>
      <x:c r="I2" s="50" t="n">
        <x:v>4.2</x:v>
      </x:c>
      <x:c r="J2" s="50" t="n">
        <x:v>4.5</x:v>
      </x:c>
      <x:c r="K2" s="50" t="n">
        <x:v>3.8</x:v>
      </x:c>
      <x:c r="L2" s="50" t="n">
        <x:v>4.3</x:v>
      </x:c>
      <x:c r="M2" s="48" t="str">
        <x:v>Pass</x:v>
      </x:c>
      <x:c r="N2" s="50" t="n">
        <x:v>0</x:v>
      </x:c>
      <x:c r="O2" s="50" t="n">
        <x:v>18.4</x:v>
      </x:c>
      <x:c r="P2" s="52" t="n">
        <x:v>0.082</x:v>
      </x:c>
      <x:c r="Q2" s="48" t="str">
        <x:v>audio/VC-EN-01.wav</x:v>
      </x:c>
      <x:c r="R2" s="68" t="str">
        <x:v>Stable identity; slight metallic tail on sibilants.</x:v>
      </x:c>
      <x:c r="S2" s="50" t="n">
        <x:f>IF(M2="Pass",ROUND((H2*0.25+I2*0.20+J2*0.15+K2*0.10+L2*0.15+(5-MIN(N2,5))*0.15)/5*100,1),0)</x:f>
        <x:v>87.8</x:v>
      </x:c>
      <x:c r="T2" s="48" t="str">
        <x:f>IF(OR(H2="",I2="",J2="",K2="",L2=""),"Missing evidence",IF(S2&gt;=85,"Strong",IF(S2&gt;=70,"Review","Fail")))</x:f>
        <x:v>Strong</x:v>
      </x:c>
    </x:row>
    <x:row r="3">
      <x:c r="A3" s="53" t="str">
        <x:v>VC-JA-01</x:v>
      </x:c>
      <x:c r="B3" s="53" t="str">
        <x:v>Candidate Voice</x:v>
      </x:c>
      <x:c r="C3" s="53" t="str">
        <x:v>Voice clone / product copy</x:v>
      </x:c>
      <x:c r="D3" s="53" t="str">
        <x:v>Japanese</x:v>
      </x:c>
      <x:c r="E3" s="53" t="str">
        <x:v>Provided sample</x:v>
      </x:c>
      <x:c r="F3" s="53" t="n">
        <x:v>1</x:v>
      </x:c>
      <x:c r="G3" s="65" t="n">
        <x:v>39</x:v>
      </x:c>
      <x:c r="H3" s="55" t="n">
        <x:v>4.1</x:v>
      </x:c>
      <x:c r="I3" s="55" t="n">
        <x:v>4</x:v>
      </x:c>
      <x:c r="J3" s="55" t="n">
        <x:v>3.7</x:v>
      </x:c>
      <x:c r="K3" s="55" t="n">
        <x:v>3.9</x:v>
      </x:c>
      <x:c r="L3" s="55" t="n">
        <x:v>4</x:v>
      </x:c>
      <x:c r="M3" s="53" t="str">
        <x:v>Pass</x:v>
      </x:c>
      <x:c r="N3" s="55" t="n">
        <x:v>1</x:v>
      </x:c>
      <x:c r="O3" s="55" t="n">
        <x:v>22.1</x:v>
      </x:c>
      <x:c r="P3" s="56" t="n">
        <x:v>0.091</x:v>
      </x:c>
      <x:c r="Q3" s="53" t="str">
        <x:v>audio/VC-JA-01.wav</x:v>
      </x:c>
      <x:c r="R3" s="69" t="str">
        <x:v>Pitch stable; compound nouns require pronunciation review.</x:v>
      </x:c>
      <x:c r="S3" s="55" t="n">
        <x:f>IF(M3="Pass",ROUND((H3*0.25+I3*0.20+J3*0.15+K3*0.10+L3*0.15+(5-MIN(N3,5))*0.15)/5*100,1),0)</x:f>
        <x:v>79.4</x:v>
      </x:c>
      <x:c r="T3" s="53" t="str">
        <x:f>IF(OR(H3="",I3="",J3="",K3="",L3=""),"Missing evidence",IF(S3&gt;=85,"Strong",IF(S3&gt;=70,"Review","Fail")))</x:f>
        <x:v>Review</x:v>
      </x:c>
    </x:row>
    <x:row r="4">
      <x:c r="A4" s="53" t="str">
        <x:v>MS-EN-01</x:v>
      </x:c>
      <x:c r="B4" s="53" t="str">
        <x:v>Candidate Voice</x:v>
      </x:c>
      <x:c r="C4" s="53" t="str">
        <x:v>Two-speaker podcast dialogue</x:v>
      </x:c>
      <x:c r="D4" s="53" t="str">
        <x:v>English</x:v>
      </x:c>
      <x:c r="E4" s="53" t="str">
        <x:v>Script</x:v>
      </x:c>
      <x:c r="F4" s="53" t="n">
        <x:v>2</x:v>
      </x:c>
      <x:c r="G4" s="65" t="n">
        <x:v>96</x:v>
      </x:c>
      <x:c r="H4" s="55" t="n">
        <x:v>4</x:v>
      </x:c>
      <x:c r="I4" s="55" t="n">
        <x:v>4.1</x:v>
      </x:c>
      <x:c r="J4" s="55" t="n">
        <x:v>4.4</x:v>
      </x:c>
      <x:c r="K4" s="55" t="n">
        <x:v>3.7</x:v>
      </x:c>
      <x:c r="L4" s="55" t="n">
        <x:v>3.8</x:v>
      </x:c>
      <x:c r="M4" s="53" t="str">
        <x:v>Pass</x:v>
      </x:c>
      <x:c r="N4" s="55" t="n">
        <x:v>1</x:v>
      </x:c>
      <x:c r="O4" s="55" t="n">
        <x:v>41.6</x:v>
      </x:c>
      <x:c r="P4" s="56" t="n">
        <x:v>0.188</x:v>
      </x:c>
      <x:c r="Q4" s="53" t="str">
        <x:v>audio/MS-EN-01.wav</x:v>
      </x:c>
      <x:c r="R4" s="69" t="str">
        <x:v>One speaker transition overlaps by approximately 180 ms.</x:v>
      </x:c>
      <x:c r="S4" s="55" t="n">
        <x:f>IF(M4="Pass",ROUND((H4*0.25+I4*0.20+J4*0.15+K4*0.10+L4*0.15+(5-MIN(N4,5))*0.15)/5*100,1),0)</x:f>
        <x:v>80.4</x:v>
      </x:c>
      <x:c r="T4" s="53" t="str">
        <x:f>IF(OR(H4="",I4="",J4="",K4="",L4=""),"Missing evidence",IF(S4&gt;=85,"Strong",IF(S4&gt;=70,"Review","Fail")))</x:f>
        <x:v>Review</x:v>
      </x:c>
    </x:row>
    <x:row r="5">
      <x:c r="A5" s="53" t="str">
        <x:v>MS-JA-01</x:v>
      </x:c>
      <x:c r="B5" s="53" t="str">
        <x:v>Candidate Voice</x:v>
      </x:c>
      <x:c r="C5" s="53" t="str">
        <x:v>Three-speaker panel</x:v>
      </x:c>
      <x:c r="D5" s="53" t="str">
        <x:v>Japanese</x:v>
      </x:c>
      <x:c r="E5" s="53" t="str">
        <x:v>Script</x:v>
      </x:c>
      <x:c r="F5" s="53" t="n">
        <x:v>3</x:v>
      </x:c>
      <x:c r="G5" s="65" t="n">
        <x:v>123</x:v>
      </x:c>
      <x:c r="H5" s="55" t="n">
        <x:v>3.8</x:v>
      </x:c>
      <x:c r="I5" s="55" t="n">
        <x:v>3.7</x:v>
      </x:c>
      <x:c r="J5" s="55" t="n">
        <x:v>3.5</x:v>
      </x:c>
      <x:c r="K5" s="55" t="n">
        <x:v>3.6</x:v>
      </x:c>
      <x:c r="L5" s="55" t="n">
        <x:v>3.4</x:v>
      </x:c>
      <x:c r="M5" s="53" t="str">
        <x:v>Pass</x:v>
      </x:c>
      <x:c r="N5" s="55" t="n">
        <x:v>2</x:v>
      </x:c>
      <x:c r="O5" s="55" t="n">
        <x:v>58.2</x:v>
      </x:c>
      <x:c r="P5" s="56" t="n">
        <x:v>0.241</x:v>
      </x:c>
      <x:c r="Q5" s="53" t="str">
        <x:v>audio/MS-JA-01.wav</x:v>
      </x:c>
      <x:c r="R5" s="69" t="str">
        <x:v>Speaker three drifts toward speaker one after long turns.</x:v>
      </x:c>
      <x:c r="S5" s="55" t="n">
        <x:f>IF(M5="Pass",ROUND((H5*0.25+I5*0.20+J5*0.15+K5*0.10+L5*0.15+(5-MIN(N5,5))*0.15)/5*100,1),0)</x:f>
        <x:v>70.7</x:v>
      </x:c>
      <x:c r="T5" s="53" t="str">
        <x:f>IF(OR(H5="",I5="",J5="",K5="",L5=""),"Missing evidence",IF(S5&gt;=85,"Strong",IF(S5&gt;=70,"Review","Fail")))</x:f>
        <x:v>Review</x:v>
      </x:c>
    </x:row>
    <x:row r="6">
      <x:c r="A6" s="53" t="str">
        <x:v>VC-EN-A</x:v>
      </x:c>
      <x:c r="B6" s="53" t="str">
        <x:v>Benchmark A</x:v>
      </x:c>
      <x:c r="C6" s="53" t="str">
        <x:v>Voice clone / neutral narration</x:v>
      </x:c>
      <x:c r="D6" s="53" t="str">
        <x:v>English</x:v>
      </x:c>
      <x:c r="E6" s="53" t="str">
        <x:v>Provided sample</x:v>
      </x:c>
      <x:c r="F6" s="53" t="n">
        <x:v>1</x:v>
      </x:c>
      <x:c r="G6" s="65" t="n">
        <x:v>42</x:v>
      </x:c>
      <x:c r="H6" s="55" t="n">
        <x:v>4.6</x:v>
      </x:c>
      <x:c r="I6" s="55" t="n">
        <x:v>4.5</x:v>
      </x:c>
      <x:c r="J6" s="55" t="n">
        <x:v>4.6</x:v>
      </x:c>
      <x:c r="K6" s="55" t="n">
        <x:v>4.1</x:v>
      </x:c>
      <x:c r="L6" s="55" t="n">
        <x:v>4.5</x:v>
      </x:c>
      <x:c r="M6" s="53" t="str">
        <x:v>Pass</x:v>
      </x:c>
      <x:c r="N6" s="55" t="n">
        <x:v>0</x:v>
      </x:c>
      <x:c r="O6" s="55" t="n">
        <x:v>14.9</x:v>
      </x:c>
      <x:c r="P6" s="56" t="n">
        <x:v>0.121</x:v>
      </x:c>
      <x:c r="Q6" s="53" t="str">
        <x:v>audio/VC-EN-A.wav</x:v>
      </x:c>
      <x:c r="R6" s="69" t="str">
        <x:v>High similarity and clean sibilants.</x:v>
      </x:c>
      <x:c r="S6" s="55" t="n">
        <x:f>IF(M6="Pass",ROUND((H6*0.25+I6*0.20+J6*0.15+K6*0.10+L6*0.15+(5-MIN(N6,5))*0.15)/5*100,1),0)</x:f>
        <x:v>91.5</x:v>
      </x:c>
      <x:c r="T6" s="53" t="str">
        <x:f>IF(OR(H6="",I6="",J6="",K6="",L6=""),"Missing evidence",IF(S6&gt;=85,"Strong",IF(S6&gt;=70,"Review","Fail")))</x:f>
        <x:v>Strong</x:v>
      </x:c>
    </x:row>
    <x:row r="7">
      <x:c r="A7" s="53" t="str">
        <x:v>VC-JA-A</x:v>
      </x:c>
      <x:c r="B7" s="53" t="str">
        <x:v>Benchmark A</x:v>
      </x:c>
      <x:c r="C7" s="53" t="str">
        <x:v>Voice clone / product copy</x:v>
      </x:c>
      <x:c r="D7" s="53" t="str">
        <x:v>Japanese</x:v>
      </x:c>
      <x:c r="E7" s="53" t="str">
        <x:v>Provided sample</x:v>
      </x:c>
      <x:c r="F7" s="53" t="n">
        <x:v>1</x:v>
      </x:c>
      <x:c r="G7" s="65" t="n">
        <x:v>39</x:v>
      </x:c>
      <x:c r="H7" s="55" t="n">
        <x:v>4.2</x:v>
      </x:c>
      <x:c r="I7" s="55" t="n">
        <x:v>4.1</x:v>
      </x:c>
      <x:c r="J7" s="55" t="n">
        <x:v>4</x:v>
      </x:c>
      <x:c r="K7" s="55" t="n">
        <x:v>3.8</x:v>
      </x:c>
      <x:c r="L7" s="55" t="n">
        <x:v>4.1</x:v>
      </x:c>
      <x:c r="M7" s="53" t="str">
        <x:v>Pass</x:v>
      </x:c>
      <x:c r="N7" s="55" t="n">
        <x:v>0</x:v>
      </x:c>
      <x:c r="O7" s="55" t="n">
        <x:v>17.2</x:v>
      </x:c>
      <x:c r="P7" s="56" t="n">
        <x:v>0.134</x:v>
      </x:c>
      <x:c r="Q7" s="53" t="str">
        <x:v>audio/VC-JA-A.wav</x:v>
      </x:c>
      <x:c r="R7" s="69" t="str">
        <x:v>Natural rhythm; one proper noun stress mismatch.</x:v>
      </x:c>
      <x:c r="S7" s="55" t="n">
        <x:f>IF(M7="Pass",ROUND((H7*0.25+I7*0.20+J7*0.15+K7*0.10+L7*0.15+(5-MIN(N7,5))*0.15)/5*100,1),0)</x:f>
        <x:v>84.3</x:v>
      </x:c>
      <x:c r="T7" s="53" t="str">
        <x:f>IF(OR(H7="",I7="",J7="",K7="",L7=""),"Missing evidence",IF(S7&gt;=85,"Strong",IF(S7&gt;=70,"Review","Fail")))</x:f>
        <x:v>Review</x:v>
      </x:c>
    </x:row>
    <x:row r="8">
      <x:c r="A8" s="53" t="str">
        <x:v>MS-EN-A</x:v>
      </x:c>
      <x:c r="B8" s="53" t="str">
        <x:v>Benchmark A</x:v>
      </x:c>
      <x:c r="C8" s="53" t="str">
        <x:v>Two-speaker podcast dialogue</x:v>
      </x:c>
      <x:c r="D8" s="53" t="str">
        <x:v>English</x:v>
      </x:c>
      <x:c r="E8" s="53" t="str">
        <x:v>Script</x:v>
      </x:c>
      <x:c r="F8" s="53" t="n">
        <x:v>2</x:v>
      </x:c>
      <x:c r="G8" s="65" t="n">
        <x:v>96</x:v>
      </x:c>
      <x:c r="H8" s="55" t="n">
        <x:v>4.3</x:v>
      </x:c>
      <x:c r="I8" s="55" t="n">
        <x:v>4.4</x:v>
      </x:c>
      <x:c r="J8" s="55" t="n">
        <x:v>4.5</x:v>
      </x:c>
      <x:c r="K8" s="55" t="n">
        <x:v>4</x:v>
      </x:c>
      <x:c r="L8" s="55" t="n">
        <x:v>4.4</x:v>
      </x:c>
      <x:c r="M8" s="53" t="str">
        <x:v>Pass</x:v>
      </x:c>
      <x:c r="N8" s="55" t="n">
        <x:v>0</x:v>
      </x:c>
      <x:c r="O8" s="55" t="n">
        <x:v>32.8</x:v>
      </x:c>
      <x:c r="P8" s="56" t="n">
        <x:v>0.264</x:v>
      </x:c>
      <x:c r="Q8" s="53" t="str">
        <x:v>audio/MS-EN-A.wav</x:v>
      </x:c>
      <x:c r="R8" s="69" t="str">
        <x:v>Reliable speaker separation; higher cost.</x:v>
      </x:c>
      <x:c r="S8" s="55" t="n">
        <x:f>IF(M8="Pass",ROUND((H8*0.25+I8*0.20+J8*0.15+K8*0.10+L8*0.15+(5-MIN(N8,5))*0.15)/5*100,1),0)</x:f>
        <x:v>88.8</x:v>
      </x:c>
      <x:c r="T8" s="53" t="str">
        <x:f>IF(OR(H8="",I8="",J8="",K8="",L8=""),"Missing evidence",IF(S8&gt;=85,"Strong",IF(S8&gt;=70,"Review","Fail")))</x:f>
        <x:v>Strong</x:v>
      </x:c>
    </x:row>
    <x:row r="9">
      <x:c r="A9" s="53" t="str">
        <x:v>MS-JA-A</x:v>
      </x:c>
      <x:c r="B9" s="53" t="str">
        <x:v>Benchmark A</x:v>
      </x:c>
      <x:c r="C9" s="53" t="str">
        <x:v>Three-speaker panel</x:v>
      </x:c>
      <x:c r="D9" s="53" t="str">
        <x:v>Japanese</x:v>
      </x:c>
      <x:c r="E9" s="53" t="str">
        <x:v>Script</x:v>
      </x:c>
      <x:c r="F9" s="53" t="n">
        <x:v>3</x:v>
      </x:c>
      <x:c r="G9" s="65" t="n">
        <x:v>123</x:v>
      </x:c>
      <x:c r="H9" s="55" t="n">
        <x:v>4</x:v>
      </x:c>
      <x:c r="I9" s="55" t="n">
        <x:v>4</x:v>
      </x:c>
      <x:c r="J9" s="55" t="n">
        <x:v>3.9</x:v>
      </x:c>
      <x:c r="K9" s="55" t="n">
        <x:v>3.7</x:v>
      </x:c>
      <x:c r="L9" s="55" t="n">
        <x:v>3.9</x:v>
      </x:c>
      <x:c r="M9" s="53" t="str">
        <x:v>Pass</x:v>
      </x:c>
      <x:c r="N9" s="55" t="n">
        <x:v>1</x:v>
      </x:c>
      <x:c r="O9" s="55" t="n">
        <x:v>44.7</x:v>
      </x:c>
      <x:c r="P9" s="56" t="n">
        <x:v>0.331</x:v>
      </x:c>
      <x:c r="Q9" s="53" t="str">
        <x:v>audio/MS-JA-A.wav</x:v>
      </x:c>
      <x:c r="R9" s="69" t="str">
        <x:v>Minor pause artifacts after speaker labels.</x:v>
      </x:c>
      <x:c r="S9" s="55" t="n">
        <x:f>IF(M9="Pass",ROUND((H9*0.25+I9*0.20+J9*0.15+K9*0.10+L9*0.15+(5-MIN(N9,5))*0.15)/5*100,1),0)</x:f>
        <x:v>78.8</x:v>
      </x:c>
      <x:c r="T9" s="53" t="str">
        <x:f>IF(OR(H9="",I9="",J9="",K9="",L9=""),"Missing evidence",IF(S9&gt;=85,"Strong",IF(S9&gt;=70,"Review","Fail")))</x:f>
        <x:v>Review</x:v>
      </x:c>
    </x:row>
    <x:row r="10">
      <x:c r="A10" s="53" t="str">
        <x:v>VC-EN-B</x:v>
      </x:c>
      <x:c r="B10" s="53" t="str">
        <x:v>Benchmark B</x:v>
      </x:c>
      <x:c r="C10" s="53" t="str">
        <x:v>Voice clone / neutral narration</x:v>
      </x:c>
      <x:c r="D10" s="53" t="str">
        <x:v>English</x:v>
      </x:c>
      <x:c r="E10" s="53" t="str">
        <x:v>Provided sample</x:v>
      </x:c>
      <x:c r="F10" s="53" t="n">
        <x:v>1</x:v>
      </x:c>
      <x:c r="G10" s="65" t="n">
        <x:v>42</x:v>
      </x:c>
      <x:c r="H10" s="55" t="n">
        <x:v>3.9</x:v>
      </x:c>
      <x:c r="I10" s="55" t="n">
        <x:v>4</x:v>
      </x:c>
      <x:c r="J10" s="55" t="n">
        <x:v>4.2</x:v>
      </x:c>
      <x:c r="K10" s="55" t="n">
        <x:v>3.6</x:v>
      </x:c>
      <x:c r="L10" s="55" t="n">
        <x:v>4</x:v>
      </x:c>
      <x:c r="M10" s="53" t="str">
        <x:v>Pass</x:v>
      </x:c>
      <x:c r="N10" s="55" t="n">
        <x:v>1</x:v>
      </x:c>
      <x:c r="O10" s="55" t="n">
        <x:v>25.8</x:v>
      </x:c>
      <x:c r="P10" s="56" t="n">
        <x:v>0.061</x:v>
      </x:c>
      <x:c r="Q10" s="53" t="str">
        <x:v>audio/VC-EN-B.wav</x:v>
      </x:c>
      <x:c r="R10" s="69" t="str">
        <x:v>Low cost; weaker identity retention on long vowels.</x:v>
      </x:c>
      <x:c r="S10" s="55" t="n">
        <x:f>IF(M10="Pass",ROUND((H10*0.25+I10*0.20+J10*0.15+K10*0.10+L10*0.15+(5-MIN(N10,5))*0.15)/5*100,1),0)</x:f>
        <x:v>79.3</x:v>
      </x:c>
      <x:c r="T10" s="53" t="str">
        <x:f>IF(OR(H10="",I10="",J10="",K10="",L10=""),"Missing evidence",IF(S10&gt;=85,"Strong",IF(S10&gt;=70,"Review","Fail")))</x:f>
        <x:v>Review</x:v>
      </x:c>
    </x:row>
    <x:row r="11">
      <x:c r="A11" s="53" t="str">
        <x:v>VC-JA-B</x:v>
      </x:c>
      <x:c r="B11" s="53" t="str">
        <x:v>Benchmark B</x:v>
      </x:c>
      <x:c r="C11" s="53" t="str">
        <x:v>Voice clone / product copy</x:v>
      </x:c>
      <x:c r="D11" s="53" t="str">
        <x:v>Japanese</x:v>
      </x:c>
      <x:c r="E11" s="53" t="str">
        <x:v>Provided sample</x:v>
      </x:c>
      <x:c r="F11" s="53" t="n">
        <x:v>1</x:v>
      </x:c>
      <x:c r="G11" s="65" t="n">
        <x:v>39</x:v>
      </x:c>
      <x:c r="H11" s="55" t="n">
        <x:v>3.6</x:v>
      </x:c>
      <x:c r="I11" s="55" t="n">
        <x:v>3.5</x:v>
      </x:c>
      <x:c r="J11" s="55" t="n">
        <x:v>3.2</x:v>
      </x:c>
      <x:c r="K11" s="55" t="n">
        <x:v>3.4</x:v>
      </x:c>
      <x:c r="L11" s="55" t="n">
        <x:v>3.6</x:v>
      </x:c>
      <x:c r="M11" s="53" t="str">
        <x:v>Pass</x:v>
      </x:c>
      <x:c r="N11" s="55" t="n">
        <x:v>2</x:v>
      </x:c>
      <x:c r="O11" s="55" t="n">
        <x:v>28.4</x:v>
      </x:c>
      <x:c r="P11" s="56" t="n">
        <x:v>0.069</x:v>
      </x:c>
      <x:c r="Q11" s="53" t="str">
        <x:v>audio/VC-JA-B.wav</x:v>
      </x:c>
      <x:c r="R11" s="69" t="str">
        <x:v>Pitch-accent errors materially affect comprehension.</x:v>
      </x:c>
      <x:c r="S11" s="55" t="n">
        <x:f>IF(M11="Pass",ROUND((H11*0.25+I11*0.20+J11*0.15+K11*0.10+L11*0.15+(5-MIN(N11,5))*0.15)/5*100,1),0)</x:f>
        <x:v>68.2</x:v>
      </x:c>
      <x:c r="T11" s="53" t="str">
        <x:f>IF(OR(H11="",I11="",J11="",K11="",L11=""),"Missing evidence",IF(S11&gt;=85,"Strong",IF(S11&gt;=70,"Review","Fail")))</x:f>
        <x:v>Fail</x:v>
      </x:c>
    </x:row>
    <x:row r="12">
      <x:c r="A12" s="53" t="str">
        <x:v>MS-EN-B</x:v>
      </x:c>
      <x:c r="B12" s="53" t="str">
        <x:v>Benchmark B</x:v>
      </x:c>
      <x:c r="C12" s="53" t="str">
        <x:v>Two-speaker podcast dialogue</x:v>
      </x:c>
      <x:c r="D12" s="53" t="str">
        <x:v>English</x:v>
      </x:c>
      <x:c r="E12" s="53" t="str">
        <x:v>Script</x:v>
      </x:c>
      <x:c r="F12" s="53" t="n">
        <x:v>2</x:v>
      </x:c>
      <x:c r="G12" s="65" t="n">
        <x:v>96</x:v>
      </x:c>
      <x:c r="H12" s="55" t="n">
        <x:v>3.5</x:v>
      </x:c>
      <x:c r="I12" s="55" t="n">
        <x:v>3.7</x:v>
      </x:c>
      <x:c r="J12" s="55" t="n">
        <x:v>4</x:v>
      </x:c>
      <x:c r="K12" s="55" t="n">
        <x:v>3.3</x:v>
      </x:c>
      <x:c r="L12" s="55" t="n">
        <x:v>3.1</x:v>
      </x:c>
      <x:c r="M12" s="53" t="str">
        <x:v>Pass</x:v>
      </x:c>
      <x:c r="N12" s="55" t="n">
        <x:v>2</x:v>
      </x:c>
      <x:c r="O12" s="55" t="n">
        <x:v>49.5</x:v>
      </x:c>
      <x:c r="P12" s="56" t="n">
        <x:v>0.139</x:v>
      </x:c>
      <x:c r="Q12" s="53" t="str">
        <x:v>audio/MS-EN-B.wav</x:v>
      </x:c>
      <x:c r="R12" s="69" t="str">
        <x:v>Speaker identity swaps after a regeneration.</x:v>
      </x:c>
      <x:c r="S12" s="55" t="n">
        <x:f>IF(M12="Pass",ROUND((H12*0.25+I12*0.20+J12*0.15+K12*0.10+L12*0.15+(5-MIN(N12,5))*0.15)/5*100,1),0)</x:f>
        <x:v>69.2</x:v>
      </x:c>
      <x:c r="T12" s="53" t="str">
        <x:f>IF(OR(H12="",I12="",J12="",K12="",L12=""),"Missing evidence",IF(S12&gt;=85,"Strong",IF(S12&gt;=70,"Review","Fail")))</x:f>
        <x:v>Fail</x:v>
      </x:c>
    </x:row>
    <x:row r="13">
      <x:c r="A13" s="57" t="str">
        <x:v>MS-JA-B</x:v>
      </x:c>
      <x:c r="B13" s="57" t="str">
        <x:v>Benchmark B</x:v>
      </x:c>
      <x:c r="C13" s="57" t="str">
        <x:v>Three-speaker panel</x:v>
      </x:c>
      <x:c r="D13" s="57" t="str">
        <x:v>Japanese</x:v>
      </x:c>
      <x:c r="E13" s="57" t="str">
        <x:v>Script</x:v>
      </x:c>
      <x:c r="F13" s="57" t="n">
        <x:v>3</x:v>
      </x:c>
      <x:c r="G13" s="66" t="n">
        <x:v>123</x:v>
      </x:c>
      <x:c r="H13" s="58" t="n">
        <x:v>2.9</x:v>
      </x:c>
      <x:c r="I13" s="58" t="n">
        <x:v>3</x:v>
      </x:c>
      <x:c r="J13" s="58" t="n">
        <x:v>2.8</x:v>
      </x:c>
      <x:c r="K13" s="58" t="n">
        <x:v>3</x:v>
      </x:c>
      <x:c r="L13" s="58" t="n">
        <x:v>2.5</x:v>
      </x:c>
      <x:c r="M13" s="57" t="str">
        <x:v>Fail</x:v>
      </x:c>
      <x:c r="N13" s="58" t="n">
        <x:v>3</x:v>
      </x:c>
      <x:c r="O13" s="58" t="n">
        <x:v>71.3</x:v>
      </x:c>
      <x:c r="P13" s="60" t="n">
        <x:v>0.179</x:v>
      </x:c>
      <x:c r="Q13" s="57" t="str">
        <x:v>audio/MS-JA-B.wav</x:v>
      </x:c>
      <x:c r="R13" s="70" t="str">
        <x:v>Failed continuity gate; preserve as evidence rather than average away.</x:v>
      </x:c>
      <x:c r="S13" s="58" t="n">
        <x:f>IF(M13="Pass",ROUND((H13*0.25+I13*0.20+J13*0.15+K13*0.10+L13*0.15+(5-MIN(N13,5))*0.15)/5*100,1),0)</x:f>
        <x:v>0</x:v>
      </x:c>
      <x:c r="T13" s="57" t="str">
        <x:f>IF(OR(H13="",I13="",J13="",K13="",L13=""),"Missing evidence",IF(S13&gt;=85,"Strong",IF(S13&gt;=70,"Review","Fail")))</x:f>
        <x:v>Fail</x:v>
      </x:c>
    </x:row>
  </x:sheetData>
  <x:conditionalFormatting sqref="S2:S100">
    <x:cfRule type="colorScale" priority="1">
      <x:colorScale>
        <x:cfvo type="min"/>
        <x:cfvo type="percentile" val="50"/>
        <x:cfvo type="max"/>
        <x:color rgb="FFF9D5D2"/>
        <x:color rgb="FFF8E7B2"/>
        <x:color rgb="FFDDF3E8"/>
      </x:colorScale>
    </x:cfRule>
  </x:conditionalFormatting>
  <x:dataValidations count="2">
    <x:dataValidation type="list" sqref="M2:M100">
      <x:formula1>"Pass,Fail,Blocked"</x:formula1>
    </x:dataValidation>
    <x:dataValidation type="list" sqref="T2:T100">
      <x:formula1>"Strong,Review,Fail,Missing evidence"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85e9e10e424ce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5" hidden="0" customWidth="1"/>
    <x:col min="2" max="2" width="10.380000114440918" hidden="0" customWidth="1"/>
    <x:col min="3" max="3" width="10.25" hidden="0" customWidth="1"/>
    <x:col min="4" max="4" width="12.130000114440918" hidden="0" customWidth="1"/>
    <x:col min="5" max="5" width="9.5" hidden="0" customWidth="1"/>
    <x:col min="6" max="6" width="28" hidden="0" customWidth="1"/>
    <x:col min="7" max="7" width="28" hidden="0" customWidth="1"/>
    <x:col min="8" max="8" width="28" hidden="0" customWidth="1"/>
  </x:cols>
  <x:sheetData>
    <x:row r="1">
      <x:c r="A1" s="45" t="str">
        <x:v>Product</x:v>
      </x:c>
      <x:c r="B1" s="47" t="str">
        <x:v>Avg Score</x:v>
      </x:c>
      <x:c r="C1" s="47" t="str">
        <x:v>Pass Rate</x:v>
      </x:c>
      <x:c r="D1" s="47" t="str">
        <x:v>Avg Latency</x:v>
      </x:c>
      <x:c r="E1" s="47" t="str">
        <x:v>Avg Cost</x:v>
      </x:c>
      <x:c r="F1" s="47" t="str">
        <x:v>Best Use</x:v>
      </x:c>
      <x:c r="G1" s="47" t="str">
        <x:v>Primary Risk</x:v>
      </x:c>
      <x:c r="H1" s="46" t="str">
        <x:v>Decision</x:v>
      </x:c>
    </x:row>
    <x:row r="2">
      <x:c r="A2" s="48" t="str">
        <x:v>Candidate Voice</x:v>
      </x:c>
      <x:c r="B2" s="50" t="n">
        <x:f>IFERROR(AVERAGEIF('Test Matrix'!B$2:B$100,A2,'Test Matrix'!S$2:S$100),0)</x:f>
        <x:v>79.575</x:v>
      </x:c>
      <x:c r="C2" s="51" t="n">
        <x:f>IFERROR(COUNTIFS('Test Matrix'!B$2:B$100,A2,'Test Matrix'!M$2:M$100,"Pass")/COUNTIF('Test Matrix'!B$2:B$100,A2),0)</x:f>
        <x:v>1</x:v>
      </x:c>
      <x:c r="D2" s="50" t="n">
        <x:f>IFERROR(AVERAGEIF('Test Matrix'!B$2:B$100,A2,'Test Matrix'!O$2:O$100),0)</x:f>
        <x:v>35.075</x:v>
      </x:c>
      <x:c r="E2" s="52" t="n">
        <x:f>IFERROR(AVERAGEIF('Test Matrix'!B$2:B$100,A2,'Test Matrix'!P$2:P$100),0)</x:f>
        <x:v>0.1505</x:v>
      </x:c>
      <x:c r="F2" s="68" t="str">
        <x:v>Balanced multilingual production</x:v>
      </x:c>
      <x:c r="G2" s="68" t="str">
        <x:v>Japanese speaker drift</x:v>
      </x:c>
      <x:c r="H2" s="68" t="str">
        <x:v>Pilot with continuity gate</x:v>
      </x:c>
    </x:row>
    <x:row r="3">
      <x:c r="A3" s="53" t="str">
        <x:v>Benchmark A</x:v>
      </x:c>
      <x:c r="B3" s="55" t="n">
        <x:f>IFERROR(AVERAGEIF('Test Matrix'!B$2:B$100,A3,'Test Matrix'!S$2:S$100),0)</x:f>
        <x:v>85.85000000000001</x:v>
      </x:c>
      <x:c r="C3" s="54" t="n">
        <x:f>IFERROR(COUNTIFS('Test Matrix'!B$2:B$100,A3,'Test Matrix'!M$2:M$100,"Pass")/COUNTIF('Test Matrix'!B$2:B$100,A3),0)</x:f>
        <x:v>1</x:v>
      </x:c>
      <x:c r="D3" s="55" t="n">
        <x:f>IFERROR(AVERAGEIF('Test Matrix'!B$2:B$100,A3,'Test Matrix'!O$2:O$100),0)</x:f>
        <x:v>27.400000000000002</x:v>
      </x:c>
      <x:c r="E3" s="56" t="n">
        <x:f>IFERROR(AVERAGEIF('Test Matrix'!B$2:B$100,A3,'Test Matrix'!P$2:P$100),0)</x:f>
        <x:v>0.21250000000000002</x:v>
      </x:c>
      <x:c r="F3" s="69" t="str">
        <x:v>Quality-first premium output</x:v>
      </x:c>
      <x:c r="G3" s="69" t="str">
        <x:v>Highest unit cost</x:v>
      </x:c>
      <x:c r="H3" s="69" t="str">
        <x:v>Reference benchmark</x:v>
      </x:c>
    </x:row>
    <x:row r="4">
      <x:c r="A4" s="57" t="str">
        <x:v>Benchmark B</x:v>
      </x:c>
      <x:c r="B4" s="58" t="n">
        <x:f>IFERROR(AVERAGEIF('Test Matrix'!B$2:B$100,A4,'Test Matrix'!S$2:S$100),0)</x:f>
        <x:v>54.175</x:v>
      </x:c>
      <x:c r="C4" s="59" t="n">
        <x:f>IFERROR(COUNTIFS('Test Matrix'!B$2:B$100,A4,'Test Matrix'!M$2:M$100,"Pass")/COUNTIF('Test Matrix'!B$2:B$100,A4),0)</x:f>
        <x:v>0.75</x:v>
      </x:c>
      <x:c r="D4" s="58" t="n">
        <x:f>IFERROR(AVERAGEIF('Test Matrix'!B$2:B$100,A4,'Test Matrix'!O$2:O$100),0)</x:f>
        <x:v>43.75</x:v>
      </x:c>
      <x:c r="E4" s="60" t="n">
        <x:f>IFERROR(AVERAGEIF('Test Matrix'!B$2:B$100,A4,'Test Matrix'!P$2:P$100),0)</x:f>
        <x:v>0.112</x:v>
      </x:c>
      <x:c r="F4" s="70" t="str">
        <x:v>Low-cost English drafts</x:v>
      </x:c>
      <x:c r="G4" s="70" t="str">
        <x:v>Multispeaker identity instability</x:v>
      </x:c>
      <x:c r="H4" s="70" t="str">
        <x:v>Do not use for Japanese panels</x:v>
      </x:c>
    </x:row>
  </x:sheetData>
  <x:pageMargins left="0.7" right="0.7" top="0.75" bottom="0.75" header="0.3" footer="0.3"/>
  <x:tableParts count="1">
    <x:tablePart xmlns:r="http://schemas.openxmlformats.org/officeDocument/2006/relationships" r:id="R203ca34ff968486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8.130000114440918" hidden="0" customWidth="1"/>
    <x:col min="3" max="3" width="12.630000114440918" hidden="0" customWidth="1"/>
    <x:col min="4" max="4" width="9.25" hidden="0" customWidth="1"/>
    <x:col min="5" max="5" width="36" hidden="0" customWidth="1"/>
    <x:col min="6" max="6" width="36" hidden="0" customWidth="1"/>
    <x:col min="7" max="7" width="16.25" hidden="0" customWidth="1"/>
    <x:col min="8" max="8" width="9.75" hidden="0" customWidth="1"/>
    <x:col min="9" max="9" width="8.25" hidden="0" customWidth="1"/>
    <x:col min="10" max="10" width="36" hidden="0" customWidth="1"/>
  </x:cols>
  <x:sheetData>
    <x:row r="1">
      <x:c r="A1" s="45" t="str">
        <x:v>Issue ID</x:v>
      </x:c>
      <x:c r="B1" s="47" t="str">
        <x:v>Test ID</x:v>
      </x:c>
      <x:c r="C1" s="47" t="str">
        <x:v>Category</x:v>
      </x:c>
      <x:c r="D1" s="47" t="str">
        <x:v>Severity</x:v>
      </x:c>
      <x:c r="E1" s="47" t="str">
        <x:v>Description</x:v>
      </x:c>
      <x:c r="F1" s="47" t="str">
        <x:v>Reproduction</x:v>
      </x:c>
      <x:c r="G1" s="47" t="str">
        <x:v>Evidence</x:v>
      </x:c>
      <x:c r="H1" s="47" t="str">
        <x:v>Status</x:v>
      </x:c>
      <x:c r="I1" s="47" t="str">
        <x:v>Owner</x:v>
      </x:c>
      <x:c r="J1" s="46" t="str">
        <x:v>Recommendation</x:v>
      </x:c>
    </x:row>
    <x:row r="2">
      <x:c r="A2" s="48" t="str">
        <x:v>ISS-001</x:v>
      </x:c>
      <x:c r="B2" s="48" t="str">
        <x:v>MS-JA-01</x:v>
      </x:c>
      <x:c r="C2" s="48" t="str">
        <x:v>Speaker identity</x:v>
      </x:c>
      <x:c r="D2" s="48" t="n">
        <x:v>4</x:v>
      </x:c>
      <x:c r="E2" s="68" t="str">
        <x:v>Speaker three drifts toward speaker one after long turns.</x:v>
      </x:c>
      <x:c r="F2" s="68" t="str">
        <x:v>Generate three-speaker Japanese script over 120 seconds.</x:v>
      </x:c>
      <x:c r="G2" s="68" t="str">
        <x:v>audio/MS-JA-01.wav</x:v>
      </x:c>
      <x:c r="H2" s="68" t="str">
        <x:v>Open</x:v>
      </x:c>
      <x:c r="I2" s="68" t="str">
        <x:v>QA</x:v>
      </x:c>
      <x:c r="J2" s="68" t="str">
        <x:v>Split long turns and test explicit speaker tags.</x:v>
      </x:c>
    </x:row>
    <x:row r="3">
      <x:c r="A3" s="53" t="str">
        <x:v>ISS-002</x:v>
      </x:c>
      <x:c r="B3" s="53" t="str">
        <x:v>VC-JA-01</x:v>
      </x:c>
      <x:c r="C3" s="53" t="str">
        <x:v>Pronunciation</x:v>
      </x:c>
      <x:c r="D3" s="53" t="n">
        <x:v>3</x:v>
      </x:c>
      <x:c r="E3" s="69" t="str">
        <x:v>Compound noun pronunciation needs manual review.</x:v>
      </x:c>
      <x:c r="F3" s="69" t="str">
        <x:v>Generate product copy containing four compound nouns.</x:v>
      </x:c>
      <x:c r="G3" s="69" t="str">
        <x:v>audio/VC-JA-01.wav</x:v>
      </x:c>
      <x:c r="H3" s="69" t="str">
        <x:v>Mitigated</x:v>
      </x:c>
      <x:c r="I3" s="69" t="str">
        <x:v>QA</x:v>
      </x:c>
      <x:c r="J3" s="69" t="str">
        <x:v>Add pronunciation dictionary and rerun targeted cases.</x:v>
      </x:c>
    </x:row>
    <x:row r="4">
      <x:c r="A4" s="53" t="str">
        <x:v>ISS-003</x:v>
      </x:c>
      <x:c r="B4" s="53" t="str">
        <x:v>MS-EN-01</x:v>
      </x:c>
      <x:c r="C4" s="53" t="str">
        <x:v>Transition</x:v>
      </x:c>
      <x:c r="D4" s="53" t="n">
        <x:v>2</x:v>
      </x:c>
      <x:c r="E4" s="69" t="str">
        <x:v>Speaker transition overlaps by approximately 180 ms.</x:v>
      </x:c>
      <x:c r="F4" s="69" t="str">
        <x:v>Generate two-speaker script with rapid turn-taking.</x:v>
      </x:c>
      <x:c r="G4" s="69" t="str">
        <x:v>audio/MS-EN-01.wav</x:v>
      </x:c>
      <x:c r="H4" s="69" t="str">
        <x:v>Open</x:v>
      </x:c>
      <x:c r="I4" s="69" t="str">
        <x:v>QA</x:v>
      </x:c>
      <x:c r="J4" s="69" t="str">
        <x:v>Insert minimum inter-turn pause and verify continuity.</x:v>
      </x:c>
    </x:row>
    <x:row r="5">
      <x:c r="A5" s="57" t="str">
        <x:v>ISS-004</x:v>
      </x:c>
      <x:c r="B5" s="57" t="str">
        <x:v>MS-JA-B</x:v>
      </x:c>
      <x:c r="C5" s="57" t="str">
        <x:v>Continuity</x:v>
      </x:c>
      <x:c r="D5" s="57" t="n">
        <x:v>5</x:v>
      </x:c>
      <x:c r="E5" s="70" t="str">
        <x:v>Benchmark B fails multispeaker Japanese continuity gate.</x:v>
      </x:c>
      <x:c r="F5" s="70" t="str">
        <x:v>Regenerate the same three-speaker script three times.</x:v>
      </x:c>
      <x:c r="G5" s="70" t="str">
        <x:v>audio/MS-JA-B.wav</x:v>
      </x:c>
      <x:c r="H5" s="70" t="str">
        <x:v>Open</x:v>
      </x:c>
      <x:c r="I5" s="70" t="str">
        <x:v>QA</x:v>
      </x:c>
      <x:c r="J5" s="70" t="str">
        <x:v>Exclude from Japanese multispeaker production.</x:v>
      </x:c>
    </x:row>
  </x:sheetData>
  <x:conditionalFormatting sqref="D2:D100">
    <x:cfRule type="colorScale" priority="1">
      <x:colorScale>
        <x:cfvo type="min"/>
        <x:cfvo type="percentile" val="50"/>
        <x:cfvo type="max"/>
        <x:color rgb="FFDDF3E8"/>
        <x:color rgb="FFF8E7B2"/>
        <x:color rgb="FFF9D5D2"/>
      </x:colorScale>
    </x:cfRule>
  </x:conditionalFormatting>
  <x:dataValidations count="2">
    <x:dataValidation type="whole" operator="between" sqref="D2:D100">
      <x:formula1>1</x:formula1>
      <x:formula2>5</x:formula2>
    </x:dataValidation>
    <x:dataValidation type="list" sqref="H2:H100">
      <x:formula1>"Open,Mitigated,Closed,Accepted"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9da8be46ac438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7.87999725341797" hidden="0" customWidth="1"/>
    <x:col min="2" max="2" width="7" hidden="0" customWidth="1"/>
    <x:col min="3" max="3" width="38" hidden="0" customWidth="1"/>
    <x:col min="4" max="4" width="38" hidden="0" customWidth="1"/>
    <x:col min="5" max="5" width="38" hidden="0" customWidth="1"/>
  </x:cols>
  <x:sheetData>
    <x:row r="1">
      <x:c r="A1" s="45" t="str">
        <x:v>Metric</x:v>
      </x:c>
      <x:c r="B1" s="47" t="str">
        <x:v>Scale</x:v>
      </x:c>
      <x:c r="C1" s="47" t="str">
        <x:v>Operational Definition</x:v>
      </x:c>
      <x:c r="D1" s="47" t="str">
        <x:v>Evidence Expected</x:v>
      </x:c>
      <x:c r="E1" s="46" t="str">
        <x:v>Failure Gate</x:v>
      </x:c>
    </x:row>
    <x:row r="2">
      <x:c r="A2" s="68" t="str">
        <x:v>Similarity</x:v>
      </x:c>
      <x:c r="B2" s="68" t="str">
        <x:v>1–5</x:v>
      </x:c>
      <x:c r="C2" s="68" t="str">
        <x:v>Perceived identity match to the provided reference voice.</x:v>
      </x:c>
      <x:c r="D2" s="68" t="str">
        <x:v>Blind or labeled listening note plus audio reference.</x:v>
      </x:c>
      <x:c r="E2" s="68" t="str">
        <x:v>&lt;3.0</x:v>
      </x:c>
    </x:row>
    <x:row r="3">
      <x:c r="A3" s="69" t="str">
        <x:v>Naturalness</x:v>
      </x:c>
      <x:c r="B3" s="69" t="str">
        <x:v>1–5</x:v>
      </x:c>
      <x:c r="C3" s="69" t="str">
        <x:v>Absence of robotic cadence, clipping, and unnatural pauses.</x:v>
      </x:c>
      <x:c r="D3" s="69" t="str">
        <x:v>Audio sample and timestamped observation.</x:v>
      </x:c>
      <x:c r="E3" s="69" t="str">
        <x:v>&lt;3.0</x:v>
      </x:c>
    </x:row>
    <x:row r="4">
      <x:c r="A4" s="69" t="str">
        <x:v>Pronunciation</x:v>
      </x:c>
      <x:c r="B4" s="69" t="str">
        <x:v>1–5</x:v>
      </x:c>
      <x:c r="C4" s="69" t="str">
        <x:v>Correct phonemes, names, numbers, and language-specific prosody.</x:v>
      </x:c>
      <x:c r="D4" s="69" t="str">
        <x:v>Script, audio, and marked mismatch.</x:v>
      </x:c>
      <x:c r="E4" s="69" t="str">
        <x:v>Material meaning error</x:v>
      </x:c>
    </x:row>
    <x:row r="5">
      <x:c r="A5" s="69" t="str">
        <x:v>Emotion</x:v>
      </x:c>
      <x:c r="B5" s="69" t="str">
        <x:v>1–5</x:v>
      </x:c>
      <x:c r="C5" s="69" t="str">
        <x:v>Expression matches intended tone without instability.</x:v>
      </x:c>
      <x:c r="D5" s="69" t="str">
        <x:v>Prompt, audio, and evaluator note.</x:v>
      </x:c>
      <x:c r="E5" s="69" t="str">
        <x:v>Unsafe or misleading tone</x:v>
      </x:c>
    </x:row>
    <x:row r="6">
      <x:c r="A6" s="69" t="str">
        <x:v>Continuity</x:v>
      </x:c>
      <x:c r="B6" s="69" t="str">
        <x:v>1–5</x:v>
      </x:c>
      <x:c r="C6" s="69" t="str">
        <x:v>Speaker identity and acoustic context remain stable across turns and segments.</x:v>
      </x:c>
      <x:c r="D6" s="69" t="str">
        <x:v>Segment sequence and continuity log.</x:v>
      </x:c>
      <x:c r="E6" s="69" t="str">
        <x:v>Identity swap</x:v>
      </x:c>
    </x:row>
    <x:row r="7">
      <x:c r="A7" s="69" t="str">
        <x:v>Success</x:v>
      </x:c>
      <x:c r="B7" s="69" t="str">
        <x:v>Pass/Fail</x:v>
      </x:c>
      <x:c r="C7" s="69" t="str">
        <x:v>Generation completes and meets mandatory scenario gates.</x:v>
      </x:c>
      <x:c r="D7" s="69" t="str">
        <x:v>Output file, run status, and retry count.</x:v>
      </x:c>
      <x:c r="E7" s="69" t="str">
        <x:v>No usable output</x:v>
      </x:c>
    </x:row>
    <x:row r="8">
      <x:c r="A8" s="70" t="str">
        <x:v>Weighted Score</x:v>
      </x:c>
      <x:c r="B8" s="70" t="str">
        <x:v>0–100</x:v>
      </x:c>
      <x:c r="C8" s="70" t="str">
        <x:v>Formula-backed projection combining five quality dimensions and retry burden.</x:v>
      </x:c>
      <x:c r="D8" s="70" t="str">
        <x:v>Visible formula in Test Matrix column S.</x:v>
      </x:c>
      <x:c r="E8" s="70" t="str">
        <x:v>&lt;70</x:v>
      </x:c>
    </x:row>
    <x:row r="9">
      <x:c r="A9" s="71"/>
      <x:c r="B9" s="71"/>
      <x:c r="C9" s="71"/>
      <x:c r="D9" s="71"/>
      <x:c r="E9" s="71"/>
    </x:row>
    <x:row r="10">
      <x:c r="A10" s="72" t="str">
        <x:v>Interpretation rule</x:v>
      </x:c>
      <x:c r="B10" s="72"/>
      <x:c r="C10" s="72"/>
      <x:c r="D10" s="72"/>
      <x:c r="E10" s="72"/>
    </x:row>
    <x:row r="11">
      <x:c r="A11" s="67" t="str">
        <x:v>Scores are a decision aid, not the world itself. Raw audio, screenshots, timing, retries, and unresolved qualitative residue remain part of the evidence package.</x:v>
      </x:c>
      <x:c r="B11" s="67"/>
      <x:c r="C11" s="67"/>
      <x:c r="D11" s="67"/>
      <x:c r="E11" s="67"/>
    </x:row>
    <x:row r="12">
      <x:c r="A12" s="67" t="str">
        <x:v>All populated rows in this sample are synthetic demonstrations and must not be represented as results from a named commercial product.</x:v>
      </x:c>
      <x:c r="B12" s="67"/>
      <x:c r="C12" s="67"/>
      <x:c r="D12" s="67"/>
      <x:c r="E12" s="67"/>
    </x:row>
  </x:sheetData>
  <x:mergeCells>
    <x:mergeCell ref="A10:E10"/>
    <x:mergeCell ref="A11:E11"/>
    <x:mergeCell ref="A12:E12"/>
  </x:mergeCells>
  <x:pageMargins left="0.7" right="0.7" top="0.75" bottom="0.75" header="0.3" footer="0.3"/>
</x:worksheet>
</file>