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02c3a8e4f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 &amp; Summary" sheetId="1" r:id="R5331c88a931b48d9"/>
    <x:sheet xmlns:r="http://schemas.openxmlformats.org/officeDocument/2006/relationships" name="Playlist Evidence" sheetId="2" r:id="R7f86154363554e17"/>
    <x:sheet xmlns:r="http://schemas.openxmlformats.org/officeDocument/2006/relationships" name="Scoring Method" sheetId="3" r:id="R02b6b40476274797"/>
    <x:sheet xmlns:r="http://schemas.openxmlformats.org/officeDocument/2006/relationships" name="Checks &amp; Sources" sheetId="4" r:id="Rf8ba7d96f90541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#,##0"/>
    <x:numFmt numFmtId="202" formatCode="0%"/>
    <x:numFmt numFmtId="203" formatCode="0.0"/>
    <x:numFmt numFmtId="204" formatCode="yyyy-mm-dd"/>
  </x:numFmts>
  <x:fonts count="1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51E2C"/>
      <x:name val="Carlito"/>
    </x:font>
    <x:font>
      <x:b/>
      <x:sz val="11"/>
      <x:color rgb="FF24103F"/>
      <x:name val="Carlito"/>
    </x:font>
    <x:font>
      <x:b/>
      <x:sz val="9"/>
      <x:color rgb="FFFFFFFF"/>
      <x:name val="Carlito"/>
    </x:font>
    <x:font>
      <x:b/>
      <x:sz val="20"/>
      <x:color rgb="FF24103F"/>
      <x:name val="Carlito"/>
    </x:font>
    <x:font>
      <x:b/>
      <x:sz val="11"/>
      <x:color rgb="FFFFFFFF"/>
      <x:name val="Carlito"/>
    </x:font>
    <x:font>
      <x:b/>
      <x:sz val="10"/>
      <x:color rgb="FFFFFFFF"/>
      <x:name val="Carlito"/>
    </x:font>
    <x:font>
      <x:sz val="10"/>
      <x:color rgb="FF251E2C"/>
      <x:name val="Carlito"/>
    </x:font>
    <x:font>
      <x:b/>
      <x:sz val="10"/>
      <x:color rgb="FF4B2673"/>
      <x:name val="Carlito"/>
    </x:font>
    <x:font>
      <x:b/>
      <x:sz val="10"/>
      <x:color rgb="FF24103F"/>
      <x:name val="Carlito"/>
    </x:font>
    <x:font>
      <x:sz val="9"/>
      <x:color rgb="FF251E2C"/>
      <x:name val="Carlito"/>
    </x:font>
    <x:font>
      <x:b/>
      <x:sz val="9"/>
      <x:color rgb="FF24103F"/>
      <x:name val="Carlito"/>
    </x:font>
    <x:font>
      <x:b/>
      <x:sz val="9"/>
      <x:color rgb="FF4B2673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24103F"/>
      </x:patternFill>
    </x:fill>
    <x:fill>
      <x:patternFill patternType="solid">
        <x:fgColor rgb="FFEEE4F5"/>
      </x:patternFill>
    </x:fill>
    <x:fill>
      <x:patternFill patternType="solid">
        <x:fgColor rgb="FFF47C6C"/>
      </x:patternFill>
    </x:fill>
    <x:fill>
      <x:patternFill patternType="solid">
        <x:fgColor rgb="FF4B2673"/>
      </x:patternFill>
    </x:fill>
    <x:fill>
      <x:patternFill patternType="solid">
        <x:fgColor rgb="FFFFF7E8"/>
      </x:patternFill>
    </x:fill>
    <x:fill>
      <x:patternFill patternType="solid">
        <x:fgColor rgb="FFFFFFFF"/>
      </x:patternFill>
    </x:fill>
  </x:fills>
  <x:borders count="11">
    <x:border/>
    <x:border>
      <x:left style="thin">
        <x:color rgb="FFD9CDE1"/>
      </x:left>
      <x:top style="thin">
        <x:color rgb="FFD9CDE1"/>
      </x:top>
    </x:border>
    <x:border>
      <x:top style="thin">
        <x:color rgb="FFD9CDE1"/>
      </x:top>
    </x:border>
    <x:border>
      <x:right style="thin">
        <x:color rgb="FFD9CDE1"/>
      </x:right>
      <x:top style="thin">
        <x:color rgb="FFD9CDE1"/>
      </x:top>
    </x:border>
    <x:border>
      <x:left style="thin">
        <x:color rgb="FFD9CDE1"/>
      </x:left>
      <x:bottom style="thin">
        <x:color rgb="FFD9CDE1"/>
      </x:bottom>
    </x:border>
    <x:border>
      <x:bottom style="thin">
        <x:color rgb="FFD9CDE1"/>
      </x:bottom>
    </x:border>
    <x:border>
      <x:right style="thin">
        <x:color rgb="FFD9CDE1"/>
      </x:right>
      <x:bottom style="thin">
        <x:color rgb="FFD9CDE1"/>
      </x:bottom>
    </x:border>
    <x:border>
      <x:left style="thin">
        <x:color rgb="FF4B2673"/>
      </x:left>
      <x:top style="thin">
        <x:color rgb="FF4B2673"/>
      </x:top>
      <x:bottom style="thin">
        <x:color rgb="FF4B2673"/>
      </x:bottom>
    </x:border>
    <x:border>
      <x:top style="thin">
        <x:color rgb="FF4B2673"/>
      </x:top>
      <x:bottom style="thin">
        <x:color rgb="FF4B2673"/>
      </x:bottom>
    </x:border>
    <x:border>
      <x:right style="thin">
        <x:color rgb="FF4B2673"/>
      </x:right>
      <x:top style="thin">
        <x:color rgb="FF4B2673"/>
      </x:top>
      <x:bottom style="thin">
        <x:color rgb="FF4B2673"/>
      </x:bottom>
    </x:border>
    <x:border>
      <x:top style="thin">
        <x:color rgb="FFD9CDE1"/>
      </x:top>
      <x:bottom style="thin">
        <x:color rgb="FFD9CDE1"/>
      </x:bottom>
    </x:border>
  </x:borders>
  <x:cellStyleXfs count="1">
    <x:xf numFmtId="0" fontId="0" fillId="0" borderId="0"/>
  </x:cellStyleXfs>
  <x:cellXfs count="18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200" fontId="5" fillId="6" borderId="1" xfId="0" applyNumberFormat="1" applyFont="1" applyFill="1" applyBorder="1"/>
    <x:xf numFmtId="200" fontId="5" fillId="6" borderId="2" xfId="0" applyNumberFormat="1" applyFont="1" applyFill="1" applyBorder="1"/>
    <x:xf numFmtId="200" fontId="5" fillId="6" borderId="3" xfId="0" applyNumberFormat="1" applyFont="1" applyFill="1" applyBorder="1"/>
    <x:xf numFmtId="200" fontId="5" fillId="6" borderId="4" xfId="0" applyNumberFormat="1" applyFont="1" applyFill="1" applyBorder="1"/>
    <x:xf numFmtId="200" fontId="5" fillId="6" borderId="5" xfId="0" applyNumberFormat="1" applyFont="1" applyFill="1" applyBorder="1"/>
    <x:xf numFmtId="200" fontId="5" fillId="6" borderId="6" xfId="0" applyNumberFormat="1" applyFont="1" applyFill="1" applyBorder="1"/>
    <x:xf numFmtId="200" fontId="5" fillId="6" borderId="1" xfId="0" applyNumberFormat="1" applyFont="1" applyFill="1" applyBorder="1" applyAlignment="1">
      <x:alignment horizontal="center"/>
    </x:xf>
    <x:xf numFmtId="200" fontId="5" fillId="6" borderId="2" xfId="0" applyNumberFormat="1" applyFont="1" applyFill="1" applyBorder="1" applyAlignment="1">
      <x:alignment horizontal="center"/>
    </x:xf>
    <x:xf numFmtId="200" fontId="5" fillId="6" borderId="3" xfId="0" applyNumberFormat="1" applyFont="1" applyFill="1" applyBorder="1" applyAlignment="1">
      <x:alignment horizontal="center"/>
    </x:xf>
    <x:xf numFmtId="200" fontId="5" fillId="6" borderId="4" xfId="0" applyNumberFormat="1" applyFont="1" applyFill="1" applyBorder="1" applyAlignment="1">
      <x:alignment horizontal="center"/>
    </x:xf>
    <x:xf numFmtId="200" fontId="5" fillId="6" borderId="5" xfId="0" applyNumberFormat="1" applyFont="1" applyFill="1" applyBorder="1" applyAlignment="1">
      <x:alignment horizontal="center"/>
    </x:xf>
    <x:xf numFmtId="200" fontId="5" fillId="6" borderId="6" xfId="0" applyNumberFormat="1" applyFont="1" applyFill="1" applyBorder="1" applyAlignment="1">
      <x:alignment horizontal="center"/>
    </x:xf>
    <x:xf numFmtId="200" fontId="5" fillId="6" borderId="1" xfId="0" applyNumberFormat="1" applyFont="1" applyFill="1" applyBorder="1" applyAlignment="1">
      <x:alignment horizontal="center" vertical="center"/>
    </x:xf>
    <x:xf numFmtId="200" fontId="5" fillId="6" borderId="2" xfId="0" applyNumberFormat="1" applyFont="1" applyFill="1" applyBorder="1" applyAlignment="1">
      <x:alignment horizontal="center" vertical="center"/>
    </x:xf>
    <x:xf numFmtId="200" fontId="5" fillId="6" borderId="3" xfId="0" applyNumberFormat="1" applyFont="1" applyFill="1" applyBorder="1" applyAlignment="1">
      <x:alignment horizontal="center" vertical="center"/>
    </x:xf>
    <x:xf numFmtId="200" fontId="5" fillId="6" borderId="4" xfId="0" applyNumberFormat="1" applyFont="1" applyFill="1" applyBorder="1" applyAlignment="1">
      <x:alignment horizontal="center" vertical="center"/>
    </x:xf>
    <x:xf numFmtId="200" fontId="5" fillId="6" borderId="5" xfId="0" applyNumberFormat="1" applyFont="1" applyFill="1" applyBorder="1" applyAlignment="1">
      <x:alignment horizontal="center" vertical="center"/>
    </x:xf>
    <x:xf numFmtId="200" fontId="5" fillId="6" borderId="6" xfId="0" applyNumberFormat="1" applyFont="1" applyFill="1" applyBorder="1" applyAlignment="1">
      <x:alignment horizontal="center" vertical="center"/>
    </x:xf>
    <x:xf numFmtId="201" fontId="5" fillId="6" borderId="1" xfId="0" applyNumberFormat="1" applyFont="1" applyFill="1" applyBorder="1"/>
    <x:xf numFmtId="201" fontId="5" fillId="6" borderId="2" xfId="0" applyNumberFormat="1" applyFont="1" applyFill="1" applyBorder="1"/>
    <x:xf numFmtId="201" fontId="5" fillId="6" borderId="3" xfId="0" applyNumberFormat="1" applyFont="1" applyFill="1" applyBorder="1"/>
    <x:xf numFmtId="201" fontId="5" fillId="6" borderId="4" xfId="0" applyNumberFormat="1" applyFont="1" applyFill="1" applyBorder="1"/>
    <x:xf numFmtId="201" fontId="5" fillId="6" borderId="5" xfId="0" applyNumberFormat="1" applyFont="1" applyFill="1" applyBorder="1"/>
    <x:xf numFmtId="201" fontId="5" fillId="6" borderId="6" xfId="0" applyNumberFormat="1" applyFont="1" applyFill="1" applyBorder="1"/>
    <x:xf numFmtId="201" fontId="5" fillId="6" borderId="1" xfId="0" applyNumberFormat="1" applyFont="1" applyFill="1" applyBorder="1" applyAlignment="1">
      <x:alignment horizontal="center"/>
    </x:xf>
    <x:xf numFmtId="201" fontId="5" fillId="6" borderId="2" xfId="0" applyNumberFormat="1" applyFont="1" applyFill="1" applyBorder="1" applyAlignment="1">
      <x:alignment horizontal="center"/>
    </x:xf>
    <x:xf numFmtId="201" fontId="5" fillId="6" borderId="3" xfId="0" applyNumberFormat="1" applyFont="1" applyFill="1" applyBorder="1" applyAlignment="1">
      <x:alignment horizontal="center"/>
    </x:xf>
    <x:xf numFmtId="201" fontId="5" fillId="6" borderId="4" xfId="0" applyNumberFormat="1" applyFont="1" applyFill="1" applyBorder="1" applyAlignment="1">
      <x:alignment horizontal="center"/>
    </x:xf>
    <x:xf numFmtId="201" fontId="5" fillId="6" borderId="5" xfId="0" applyNumberFormat="1" applyFont="1" applyFill="1" applyBorder="1" applyAlignment="1">
      <x:alignment horizontal="center"/>
    </x:xf>
    <x:xf numFmtId="201" fontId="5" fillId="6" borderId="6" xfId="0" applyNumberFormat="1" applyFont="1" applyFill="1" applyBorder="1" applyAlignment="1">
      <x:alignment horizontal="center"/>
    </x:xf>
    <x:xf numFmtId="201" fontId="5" fillId="6" borderId="1" xfId="0" applyNumberFormat="1" applyFont="1" applyFill="1" applyBorder="1" applyAlignment="1">
      <x:alignment horizontal="center" vertical="center"/>
    </x:xf>
    <x:xf numFmtId="201" fontId="5" fillId="6" borderId="2" xfId="0" applyNumberFormat="1" applyFont="1" applyFill="1" applyBorder="1" applyAlignment="1">
      <x:alignment horizontal="center" vertical="center"/>
    </x:xf>
    <x:xf numFmtId="201" fontId="5" fillId="6" borderId="3" xfId="0" applyNumberFormat="1" applyFont="1" applyFill="1" applyBorder="1" applyAlignment="1">
      <x:alignment horizontal="center" vertical="center"/>
    </x:xf>
    <x:xf numFmtId="201" fontId="5" fillId="6" borderId="4" xfId="0" applyNumberFormat="1" applyFont="1" applyFill="1" applyBorder="1" applyAlignment="1">
      <x:alignment horizontal="center" vertical="center"/>
    </x:xf>
    <x:xf numFmtId="201" fontId="5" fillId="6" borderId="5" xfId="0" applyNumberFormat="1" applyFont="1" applyFill="1" applyBorder="1" applyAlignment="1">
      <x:alignment horizontal="center" vertical="center"/>
    </x:xf>
    <x:xf numFmtId="201" fontId="5" fillId="6" borderId="6" xfId="0" applyNumberFormat="1" applyFont="1" applyFill="1" applyBorder="1" applyAlignment="1">
      <x:alignment horizontal="center" vertical="center"/>
    </x:xf>
    <x:xf numFmtId="202" fontId="5" fillId="6" borderId="1" xfId="0" applyNumberFormat="1" applyFont="1" applyFill="1" applyBorder="1"/>
    <x:xf numFmtId="202" fontId="5" fillId="6" borderId="2" xfId="0" applyNumberFormat="1" applyFont="1" applyFill="1" applyBorder="1"/>
    <x:xf numFmtId="202" fontId="5" fillId="6" borderId="3" xfId="0" applyNumberFormat="1" applyFont="1" applyFill="1" applyBorder="1"/>
    <x:xf numFmtId="202" fontId="5" fillId="6" borderId="4" xfId="0" applyNumberFormat="1" applyFont="1" applyFill="1" applyBorder="1"/>
    <x:xf numFmtId="202" fontId="5" fillId="6" borderId="5" xfId="0" applyNumberFormat="1" applyFont="1" applyFill="1" applyBorder="1"/>
    <x:xf numFmtId="202" fontId="5" fillId="6" borderId="6" xfId="0" applyNumberFormat="1" applyFont="1" applyFill="1" applyBorder="1"/>
    <x:xf numFmtId="202" fontId="5" fillId="6" borderId="1" xfId="0" applyNumberFormat="1" applyFont="1" applyFill="1" applyBorder="1" applyAlignment="1">
      <x:alignment horizontal="center"/>
    </x:xf>
    <x:xf numFmtId="202" fontId="5" fillId="6" borderId="2" xfId="0" applyNumberFormat="1" applyFont="1" applyFill="1" applyBorder="1" applyAlignment="1">
      <x:alignment horizontal="center"/>
    </x:xf>
    <x:xf numFmtId="202" fontId="5" fillId="6" borderId="3" xfId="0" applyNumberFormat="1" applyFont="1" applyFill="1" applyBorder="1" applyAlignment="1">
      <x:alignment horizontal="center"/>
    </x:xf>
    <x:xf numFmtId="202" fontId="5" fillId="6" borderId="4" xfId="0" applyNumberFormat="1" applyFont="1" applyFill="1" applyBorder="1" applyAlignment="1">
      <x:alignment horizontal="center"/>
    </x:xf>
    <x:xf numFmtId="202" fontId="5" fillId="6" borderId="5" xfId="0" applyNumberFormat="1" applyFont="1" applyFill="1" applyBorder="1" applyAlignment="1">
      <x:alignment horizontal="center"/>
    </x:xf>
    <x:xf numFmtId="202" fontId="5" fillId="6" borderId="6" xfId="0" applyNumberFormat="1" applyFont="1" applyFill="1" applyBorder="1" applyAlignment="1">
      <x:alignment horizontal="center"/>
    </x:xf>
    <x:xf numFmtId="202" fontId="5" fillId="6" borderId="1" xfId="0" applyNumberFormat="1" applyFont="1" applyFill="1" applyBorder="1" applyAlignment="1">
      <x:alignment horizontal="center" vertical="center"/>
    </x:xf>
    <x:xf numFmtId="202" fontId="5" fillId="6" borderId="2" xfId="0" applyNumberFormat="1" applyFont="1" applyFill="1" applyBorder="1" applyAlignment="1">
      <x:alignment horizontal="center" vertical="center"/>
    </x:xf>
    <x:xf numFmtId="202" fontId="5" fillId="6" borderId="3" xfId="0" applyNumberFormat="1" applyFont="1" applyFill="1" applyBorder="1" applyAlignment="1">
      <x:alignment horizontal="center" vertical="center"/>
    </x:xf>
    <x:xf numFmtId="202" fontId="5" fillId="6" borderId="4" xfId="0" applyNumberFormat="1" applyFont="1" applyFill="1" applyBorder="1" applyAlignment="1">
      <x:alignment horizontal="center" vertical="center"/>
    </x:xf>
    <x:xf numFmtId="202" fontId="5" fillId="6" borderId="5" xfId="0" applyNumberFormat="1" applyFont="1" applyFill="1" applyBorder="1" applyAlignment="1">
      <x:alignment horizontal="center" vertical="center"/>
    </x:xf>
    <x:xf numFmtId="202" fontId="5" fillId="6" borderId="6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/>
    <x:xf numFmtId="0" fontId="7" fillId="5" borderId="7" xfId="0" applyNumberFormat="1" applyFont="1" applyFill="1" applyBorder="1"/>
    <x:xf numFmtId="0" fontId="7" fillId="5" borderId="8" xfId="0" applyNumberFormat="1" applyFont="1" applyFill="1" applyBorder="1"/>
    <x:xf numFmtId="0" fontId="7" fillId="5" borderId="9" xfId="0" applyNumberFormat="1" applyFont="1" applyFill="1" applyBorder="1"/>
    <x:xf numFmtId="0" fontId="7" fillId="5" borderId="7" xfId="0" applyNumberFormat="1" applyFont="1" applyFill="1" applyBorder="1" applyAlignment="1">
      <x:alignment wrapText="1"/>
    </x:xf>
    <x:xf numFmtId="0" fontId="7" fillId="5" borderId="8" xfId="0" applyNumberFormat="1" applyFont="1" applyFill="1" applyBorder="1" applyAlignment="1">
      <x:alignment wrapText="1"/>
    </x:xf>
    <x:xf numFmtId="0" fontId="7" fillId="5" borderId="9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horizontal="center" wrapText="1"/>
    </x:xf>
    <x:xf numFmtId="0" fontId="7" fillId="5" borderId="8" xfId="0" applyNumberFormat="1" applyFont="1" applyFill="1" applyBorder="1" applyAlignment="1">
      <x:alignment horizontal="center" wrapText="1"/>
    </x:xf>
    <x:xf numFmtId="0" fontId="7" fillId="5" borderId="9" xfId="0" applyNumberFormat="1" applyFont="1" applyFill="1" applyBorder="1" applyAlignment="1">
      <x:alignment horizontal="center" wrapText="1"/>
    </x:xf>
    <x:xf numFmtId="0" fontId="7" fillId="5" borderId="7" xfId="0" applyNumberFormat="1" applyFont="1" applyFill="1" applyBorder="1" applyAlignment="1">
      <x:alignment horizontal="center" vertical="center" wrapText="1"/>
    </x:xf>
    <x:xf numFmtId="0" fontId="7" fillId="5" borderId="8" xfId="0" applyNumberFormat="1" applyFont="1" applyFill="1" applyBorder="1" applyAlignment="1">
      <x:alignment horizontal="center" vertical="center" wrapText="1"/>
    </x:xf>
    <x:xf numFmtId="0" fontId="7" fillId="5" borderId="9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5" xfId="0" applyNumberFormat="1" applyFont="1" applyFill="1" applyBorder="1"/>
    <x:xf numFmtId="0" fontId="8" fillId="0" borderId="10" xfId="0" applyNumberFormat="1" applyFont="1" applyFill="1" applyBorder="1"/>
    <x:xf numFmtId="0" fontId="8" fillId="0" borderId="2" xfId="0" applyNumberFormat="1" applyFont="1" applyFill="1" applyBorder="1"/>
    <x:xf numFmtId="0" fontId="8" fillId="0" borderId="5" xfId="0" applyNumberFormat="1" applyFont="1" applyFill="1" applyBorder="1" applyAlignment="1">
      <x:alignment wrapText="1"/>
    </x:xf>
    <x:xf numFmtId="0" fontId="8" fillId="0" borderId="10" xfId="0" applyNumberFormat="1" applyFont="1" applyFill="1" applyBorder="1" applyAlignment="1">
      <x:alignment wrapText="1"/>
    </x:xf>
    <x:xf numFmtId="0" fontId="8" fillId="0" borderId="2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vertical="top" wrapText="1"/>
    </x:xf>
    <x:xf numFmtId="0" fontId="8" fillId="0" borderId="10" xfId="0" applyNumberFormat="1" applyFont="1" applyFill="1" applyBorder="1" applyAlignment="1">
      <x:alignment vertical="top" wrapText="1"/>
    </x:xf>
    <x:xf numFmtId="0" fontId="8" fillId="0" borderId="2" xfId="0" applyNumberFormat="1" applyFont="1" applyFill="1" applyBorder="1" applyAlignment="1">
      <x:alignment vertical="top" wrapText="1"/>
    </x:xf>
    <x:xf numFmtId="0" fontId="9" fillId="0" borderId="5" xfId="0" applyNumberFormat="1" applyFont="1" applyFill="1" applyBorder="1" applyAlignment="1">
      <x:alignment vertical="top" wrapText="1"/>
    </x:xf>
    <x:xf numFmtId="0" fontId="9" fillId="0" borderId="10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 wrapText="1"/>
    </x:xf>
    <x:xf numFmtId="0" fontId="9" fillId="0" borderId="5" xfId="0" applyNumberFormat="1" applyFont="1" applyFill="1" applyBorder="1" applyAlignment="1">
      <x:alignment horizontal="center" vertical="top" wrapText="1"/>
    </x:xf>
    <x:xf numFmtId="0" fontId="9" fillId="0" borderId="10" xfId="0" applyNumberFormat="1" applyFont="1" applyFill="1" applyBorder="1" applyAlignment="1">
      <x:alignment horizontal="center" vertical="top" wrapText="1"/>
    </x:xf>
    <x:xf numFmtId="0" fontId="9" fillId="0" borderId="2" xfId="0" applyNumberFormat="1" applyFont="1" applyFill="1" applyBorder="1" applyAlignment="1">
      <x:alignment horizontal="center" vertical="top" wrapText="1"/>
    </x:xf>
    <x:xf numFmtId="0" fontId="8" fillId="3" borderId="5" xfId="0" applyNumberFormat="1" applyFont="1" applyFill="1" applyBorder="1" applyAlignment="1">
      <x:alignment vertical="top" wrapText="1"/>
    </x:xf>
    <x:xf numFmtId="0" fontId="8" fillId="3" borderId="10" xfId="0" applyNumberFormat="1" applyFont="1" applyFill="1" applyBorder="1" applyAlignment="1">
      <x:alignment vertical="top" wrapText="1"/>
    </x:xf>
    <x:xf numFmtId="0" fontId="8" fillId="3" borderId="2" xfId="0" applyNumberFormat="1" applyFont="1" applyFill="1" applyBorder="1" applyAlignment="1">
      <x:alignment vertical="top" wrapText="1"/>
    </x:xf>
    <x:xf numFmtId="0" fontId="10" fillId="3" borderId="5" xfId="0" applyNumberFormat="1" applyFont="1" applyFill="1" applyBorder="1" applyAlignment="1">
      <x:alignment vertical="top" wrapText="1"/>
    </x:xf>
    <x:xf numFmtId="0" fontId="10" fillId="3" borderId="10" xfId="0" applyNumberFormat="1" applyFont="1" applyFill="1" applyBorder="1" applyAlignment="1">
      <x:alignment vertical="top" wrapText="1"/>
    </x:xf>
    <x:xf numFmtId="0" fontId="10" fillId="3" borderId="2" xfId="0" applyNumberFormat="1" applyFont="1" applyFill="1" applyBorder="1" applyAlignment="1">
      <x:alignment vertical="top" wrapText="1"/>
    </x:xf>
    <x:xf numFmtId="203" fontId="10" fillId="3" borderId="5" xfId="0" applyNumberFormat="1" applyFont="1" applyFill="1" applyBorder="1" applyAlignment="1">
      <x:alignment vertical="top" wrapText="1"/>
    </x:xf>
    <x:xf numFmtId="203" fontId="10" fillId="3" borderId="10" xfId="0" applyNumberFormat="1" applyFont="1" applyFill="1" applyBorder="1" applyAlignment="1">
      <x:alignment vertical="top" wrapText="1"/>
    </x:xf>
    <x:xf numFmtId="203" fontId="10" fillId="3" borderId="2" xfId="0" applyNumberFormat="1" applyFont="1" applyFill="1" applyBorder="1" applyAlignment="1">
      <x:alignment vertical="top" wrapText="1"/>
    </x:xf>
    <x:xf numFmtId="201" fontId="8" fillId="0" borderId="5" xfId="0" applyNumberFormat="1" applyFont="1" applyFill="1" applyBorder="1" applyAlignment="1">
      <x:alignment vertical="top" wrapText="1"/>
    </x:xf>
    <x:xf numFmtId="201" fontId="8" fillId="0" borderId="10" xfId="0" applyNumberFormat="1" applyFont="1" applyFill="1" applyBorder="1" applyAlignment="1">
      <x:alignment vertical="top" wrapText="1"/>
    </x:xf>
    <x:xf numFmtId="201" fontId="8" fillId="0" borderId="2" xfId="0" applyNumberFormat="1" applyFont="1" applyFill="1" applyBorder="1" applyAlignment="1">
      <x:alignment vertical="top" wrapText="1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5" xfId="0" applyNumberFormat="1" applyFont="1" applyFill="1" applyBorder="1"/>
    <x:xf numFmtId="0" fontId="11" fillId="0" borderId="10" xfId="0" applyNumberFormat="1" applyFont="1" applyFill="1" applyBorder="1"/>
    <x:xf numFmtId="0" fontId="11" fillId="0" borderId="2" xfId="0" applyNumberFormat="1" applyFont="1" applyFill="1" applyBorder="1"/>
    <x:xf numFmtId="0" fontId="11" fillId="0" borderId="5" xfId="0" applyNumberFormat="1" applyFont="1" applyFill="1" applyBorder="1" applyAlignment="1">
      <x:alignment wrapText="1"/>
    </x:xf>
    <x:xf numFmtId="0" fontId="11" fillId="0" borderId="10" xfId="0" applyNumberFormat="1" applyFont="1" applyFill="1" applyBorder="1" applyAlignment="1">
      <x:alignment wrapText="1"/>
    </x:xf>
    <x:xf numFmtId="0" fontId="11" fillId="0" borderId="2" xfId="0" applyNumberFormat="1" applyFont="1" applyFill="1" applyBorder="1" applyAlignment="1">
      <x:alignment wrapText="1"/>
    </x:xf>
    <x:xf numFmtId="0" fontId="11" fillId="0" borderId="5" xfId="0" applyNumberFormat="1" applyFont="1" applyFill="1" applyBorder="1" applyAlignment="1">
      <x:alignment vertical="top" wrapText="1"/>
    </x:xf>
    <x:xf numFmtId="0" fontId="11" fillId="0" borderId="10" xfId="0" applyNumberFormat="1" applyFont="1" applyFill="1" applyBorder="1" applyAlignment="1">
      <x:alignment vertical="top" wrapText="1"/>
    </x:xf>
    <x:xf numFmtId="0" fontId="11" fillId="0" borderId="2" xfId="0" applyNumberFormat="1" applyFont="1" applyFill="1" applyBorder="1" applyAlignment="1">
      <x:alignment vertical="top" wrapText="1"/>
    </x:xf>
    <x:xf numFmtId="0" fontId="11" fillId="6" borderId="5" xfId="0" applyNumberFormat="1" applyFont="1" applyFill="1" applyBorder="1" applyAlignment="1">
      <x:alignment vertical="top" wrapText="1"/>
    </x:xf>
    <x:xf numFmtId="0" fontId="11" fillId="6" borderId="10" xfId="0" applyNumberFormat="1" applyFont="1" applyFill="1" applyBorder="1" applyAlignment="1">
      <x:alignment vertical="top" wrapText="1"/>
    </x:xf>
    <x:xf numFmtId="0" fontId="11" fillId="6" borderId="2" xfId="0" applyNumberFormat="1" applyFont="1" applyFill="1" applyBorder="1" applyAlignment="1">
      <x:alignment vertical="top" wrapText="1"/>
    </x:xf>
    <x:xf numFmtId="0" fontId="11" fillId="7" borderId="10" xfId="0" applyNumberFormat="1" applyFont="1" applyFill="1" applyBorder="1" applyAlignment="1">
      <x:alignment vertical="top" wrapText="1"/>
    </x:xf>
    <x:xf numFmtId="201" fontId="11" fillId="6" borderId="5" xfId="0" applyNumberFormat="1" applyFont="1" applyFill="1" applyBorder="1" applyAlignment="1">
      <x:alignment vertical="top" wrapText="1"/>
    </x:xf>
    <x:xf numFmtId="201" fontId="11" fillId="7" borderId="10" xfId="0" applyNumberFormat="1" applyFont="1" applyFill="1" applyBorder="1" applyAlignment="1">
      <x:alignment vertical="top" wrapText="1"/>
    </x:xf>
    <x:xf numFmtId="201" fontId="11" fillId="6" borderId="10" xfId="0" applyNumberFormat="1" applyFont="1" applyFill="1" applyBorder="1" applyAlignment="1">
      <x:alignment vertical="top" wrapText="1"/>
    </x:xf>
    <x:xf numFmtId="201" fontId="11" fillId="6" borderId="2" xfId="0" applyNumberFormat="1" applyFont="1" applyFill="1" applyBorder="1" applyAlignment="1">
      <x:alignment vertical="top" wrapText="1"/>
    </x:xf>
    <x:xf numFmtId="204" fontId="11" fillId="6" borderId="5" xfId="0" applyNumberFormat="1" applyFont="1" applyFill="1" applyBorder="1" applyAlignment="1">
      <x:alignment vertical="top" wrapText="1"/>
    </x:xf>
    <x:xf numFmtId="204" fontId="11" fillId="7" borderId="10" xfId="0" applyNumberFormat="1" applyFont="1" applyFill="1" applyBorder="1" applyAlignment="1">
      <x:alignment vertical="top" wrapText="1"/>
    </x:xf>
    <x:xf numFmtId="204" fontId="11" fillId="6" borderId="10" xfId="0" applyNumberFormat="1" applyFont="1" applyFill="1" applyBorder="1" applyAlignment="1">
      <x:alignment vertical="top" wrapText="1"/>
    </x:xf>
    <x:xf numFmtId="204" fontId="11" fillId="6" borderId="2" xfId="0" applyNumberFormat="1" applyFont="1" applyFill="1" applyBorder="1" applyAlignment="1">
      <x:alignment vertical="top" wrapText="1"/>
    </x:xf>
    <x:xf numFmtId="202" fontId="11" fillId="6" borderId="5" xfId="0" applyNumberFormat="1" applyFont="1" applyFill="1" applyBorder="1" applyAlignment="1">
      <x:alignment vertical="top" wrapText="1"/>
    </x:xf>
    <x:xf numFmtId="202" fontId="11" fillId="7" borderId="10" xfId="0" applyNumberFormat="1" applyFont="1" applyFill="1" applyBorder="1" applyAlignment="1">
      <x:alignment vertical="top" wrapText="1"/>
    </x:xf>
    <x:xf numFmtId="202" fontId="11" fillId="6" borderId="10" xfId="0" applyNumberFormat="1" applyFont="1" applyFill="1" applyBorder="1" applyAlignment="1">
      <x:alignment vertical="top" wrapText="1"/>
    </x:xf>
    <x:xf numFmtId="202" fontId="11" fillId="6" borderId="2" xfId="0" applyNumberFormat="1" applyFont="1" applyFill="1" applyBorder="1" applyAlignment="1">
      <x:alignment vertical="top" wrapText="1"/>
    </x:xf>
    <x:xf numFmtId="0" fontId="11" fillId="3" borderId="5" xfId="0" applyNumberFormat="1" applyFont="1" applyFill="1" applyBorder="1" applyAlignment="1">
      <x:alignment vertical="top" wrapText="1"/>
    </x:xf>
    <x:xf numFmtId="0" fontId="11" fillId="3" borderId="10" xfId="0" applyNumberFormat="1" applyFont="1" applyFill="1" applyBorder="1" applyAlignment="1">
      <x:alignment vertical="top" wrapText="1"/>
    </x:xf>
    <x:xf numFmtId="0" fontId="11" fillId="3" borderId="2" xfId="0" applyNumberFormat="1" applyFont="1" applyFill="1" applyBorder="1" applyAlignment="1">
      <x:alignment vertical="top" wrapText="1"/>
    </x:xf>
    <x:xf numFmtId="0" fontId="12" fillId="3" borderId="5" xfId="0" applyNumberFormat="1" applyFont="1" applyFill="1" applyBorder="1" applyAlignment="1">
      <x:alignment vertical="top" wrapText="1"/>
    </x:xf>
    <x:xf numFmtId="0" fontId="12" fillId="3" borderId="10" xfId="0" applyNumberFormat="1" applyFont="1" applyFill="1" applyBorder="1" applyAlignment="1">
      <x:alignment vertical="top" wrapText="1"/>
    </x:xf>
    <x:xf numFmtId="0" fontId="12" fillId="3" borderId="2" xfId="0" applyNumberFormat="1" applyFont="1" applyFill="1" applyBorder="1" applyAlignment="1">
      <x:alignment vertical="top" wrapText="1"/>
    </x:xf>
    <x:xf numFmtId="203" fontId="12" fillId="3" borderId="5" xfId="0" applyNumberFormat="1" applyFont="1" applyFill="1" applyBorder="1" applyAlignment="1">
      <x:alignment vertical="top" wrapText="1"/>
    </x:xf>
    <x:xf numFmtId="203" fontId="12" fillId="3" borderId="10" xfId="0" applyNumberFormat="1" applyFont="1" applyFill="1" applyBorder="1" applyAlignment="1">
      <x:alignment vertical="top" wrapText="1"/>
    </x:xf>
    <x:xf numFmtId="203" fontId="12" fillId="3" borderId="2" xfId="0" applyNumberFormat="1" applyFont="1" applyFill="1" applyBorder="1" applyAlignment="1">
      <x:alignment vertical="top" wrapText="1"/>
    </x:xf>
    <x:xf numFmtId="203" fontId="12" fillId="3" borderId="5" xfId="0" applyNumberFormat="1" applyFont="1" applyFill="1" applyBorder="1" applyAlignment="1">
      <x:alignment horizontal="center" vertical="top" wrapText="1"/>
    </x:xf>
    <x:xf numFmtId="203" fontId="12" fillId="3" borderId="10" xfId="0" applyNumberFormat="1" applyFont="1" applyFill="1" applyBorder="1" applyAlignment="1">
      <x:alignment horizontal="center" vertical="top" wrapText="1"/>
    </x:xf>
    <x:xf numFmtId="203" fontId="12" fillId="3" borderId="2" xfId="0" applyNumberFormat="1" applyFont="1" applyFill="1" applyBorder="1" applyAlignment="1">
      <x:alignment horizontal="center" vertical="top" wrapText="1"/>
    </x:xf>
    <x:xf numFmtId="203" fontId="12" fillId="3" borderId="5" xfId="0" applyNumberFormat="1" applyFont="1" applyFill="1" applyBorder="1" applyAlignment="1">
      <x:alignment horizontal="center" vertical="center" wrapText="1"/>
    </x:xf>
    <x:xf numFmtId="203" fontId="12" fillId="3" borderId="10" xfId="0" applyNumberFormat="1" applyFont="1" applyFill="1" applyBorder="1" applyAlignment="1">
      <x:alignment horizontal="center" vertical="center" wrapText="1"/>
    </x:xf>
    <x:xf numFmtId="203" fontId="12" fillId="3" borderId="2" xfId="0" applyNumberFormat="1" applyFont="1" applyFill="1" applyBorder="1" applyAlignment="1">
      <x:alignment horizontal="center" vertical="center" wrapText="1"/>
    </x:xf>
    <x:xf numFmtId="0" fontId="8" fillId="6" borderId="5" xfId="0" applyNumberFormat="1" applyFont="1" applyFill="1" applyBorder="1" applyAlignment="1">
      <x:alignment vertical="top" wrapText="1"/>
    </x:xf>
    <x:xf numFmtId="0" fontId="8" fillId="6" borderId="10" xfId="0" applyNumberFormat="1" applyFont="1" applyFill="1" applyBorder="1" applyAlignment="1">
      <x:alignment vertical="top" wrapText="1"/>
    </x:xf>
    <x:xf numFmtId="0" fontId="8" fillId="6" borderId="2" xfId="0" applyNumberFormat="1" applyFont="1" applyFill="1" applyBorder="1" applyAlignment="1">
      <x:alignment vertical="top" wrapText="1"/>
    </x:xf>
    <x:xf numFmtId="0" fontId="10" fillId="6" borderId="5" xfId="0" applyNumberFormat="1" applyFont="1" applyFill="1" applyBorder="1" applyAlignment="1">
      <x:alignment vertical="top" wrapText="1"/>
    </x:xf>
    <x:xf numFmtId="0" fontId="10" fillId="6" borderId="10" xfId="0" applyNumberFormat="1" applyFont="1" applyFill="1" applyBorder="1" applyAlignment="1">
      <x:alignment vertical="top" wrapText="1"/>
    </x:xf>
    <x:xf numFmtId="0" fontId="10" fillId="6" borderId="2" xfId="0" applyNumberFormat="1" applyFont="1" applyFill="1" applyBorder="1" applyAlignment="1">
      <x:alignment vertical="top" wrapText="1"/>
    </x:xf>
    <x:xf numFmtId="202" fontId="10" fillId="6" borderId="5" xfId="0" applyNumberFormat="1" applyFont="1" applyFill="1" applyBorder="1" applyAlignment="1">
      <x:alignment vertical="top" wrapText="1"/>
    </x:xf>
    <x:xf numFmtId="202" fontId="10" fillId="6" borderId="10" xfId="0" applyNumberFormat="1" applyFont="1" applyFill="1" applyBorder="1" applyAlignment="1">
      <x:alignment vertical="top" wrapText="1"/>
    </x:xf>
    <x:xf numFmtId="202" fontId="10" fillId="6" borderId="2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/>
    <x:xf numFmtId="202" fontId="3" fillId="3" borderId="0" xfId="0" applyNumberFormat="1" applyFont="1" applyFill="1" applyBorder="1"/>
    <x:xf numFmtId="202" fontId="8" fillId="0" borderId="10" xfId="0" applyNumberFormat="1" applyFont="1" applyFill="1" applyBorder="1" applyAlignment="1">
      <x:alignment vertical="top" wrapText="1"/>
    </x:xf>
    <x:xf numFmtId="202" fontId="8" fillId="0" borderId="2" xfId="0" applyNumberFormat="1" applyFont="1" applyFill="1" applyBorder="1" applyAlignment="1">
      <x:alignment vertical="top" wrapText="1"/>
    </x:xf>
    <x:xf numFmtId="0" fontId="11" fillId="7" borderId="2" xfId="0" applyNumberFormat="1" applyFont="1" applyFill="1" applyBorder="1" applyAlignment="1">
      <x:alignment vertical="top" wrapText="1"/>
    </x:xf>
    <x:xf numFmtId="0" fontId="13" fillId="6" borderId="5" xfId="0" applyNumberFormat="1" applyFont="1" applyFill="1" applyBorder="1" applyAlignment="1">
      <x:alignment vertical="top" wrapText="1"/>
    </x:xf>
    <x:xf numFmtId="0" fontId="13" fillId="7" borderId="10" xfId="0" applyNumberFormat="1" applyFont="1" applyFill="1" applyBorder="1" applyAlignment="1">
      <x:alignment vertical="top" wrapText="1"/>
    </x:xf>
    <x:xf numFmtId="0" fontId="13" fillId="6" borderId="10" xfId="0" applyNumberFormat="1" applyFont="1" applyFill="1" applyBorder="1" applyAlignment="1">
      <x:alignment vertical="top" wrapText="1"/>
    </x:xf>
    <x:xf numFmtId="0" fontId="13" fillId="7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235B37"/>
      </x:font>
      <x:fill>
        <x:patternFill patternType="solid">
          <x:bgColor rgb="FFDDF1E4"/>
        </x:patternFill>
      </x:fill>
    </x:dxf>
    <x:dxf>
      <x:font>
        <x:b/>
        <x:color rgb="FF235B37"/>
      </x:font>
      <x:fill>
        <x:patternFill patternType="solid">
          <x:bgColor rgb="FFDDF1E4"/>
        </x:patternFill>
      </x:fill>
    </x:dxf>
    <x:dxf>
      <x:font>
        <x:b/>
        <x:color rgb="FF8B2D28"/>
      </x:font>
      <x:fill>
        <x:patternFill patternType="solid">
          <x:bgColor rgb="FFF8DA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f189bb4214fbe" /><Relationship Type="http://schemas.openxmlformats.org/officeDocument/2006/relationships/theme" Target="/xl/theme/theme1.xml" Id="R5df9458518a2496e" /><Relationship Type="http://schemas.openxmlformats.org/officeDocument/2006/relationships/sharedStrings" Target="/xl/sharedStrings.xml" Id="Rf2e27851e3224cc6" /><Relationship Type="http://schemas.openxmlformats.org/officeDocument/2006/relationships/worksheet" Target="/xl/worksheets/sheet1.xml" Id="R5331c88a931b48d9" /><Relationship Type="http://schemas.openxmlformats.org/officeDocument/2006/relationships/worksheet" Target="/xl/worksheets/sheet2.xml" Id="R7f86154363554e17" /><Relationship Type="http://schemas.openxmlformats.org/officeDocument/2006/relationships/worksheet" Target="/xl/worksheets/sheet3.xml" Id="R02b6b40476274797" /><Relationship Type="http://schemas.openxmlformats.org/officeDocument/2006/relationships/worksheet" Target="/xl/worksheets/sheet4.xml" Id="Rf8ba7d96f90541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8a2589103954c8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Overall score by curator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Score</c:v>
          </c:tx>
          <c:spPr>
            <a:solidFill xmlns:a="http://schemas.openxmlformats.org/drawingml/2006/main">
              <a:srgbClr val="F47C6C"/>
            </a:solidFill>
          </c:spPr>
          <c:cat>
            <c:strRef>
              <c:f>'Cover &amp; Summary'!$C$12:$C$16</c:f>
              <c:strCache>
                <c:ptCount val="0"/>
              </c:strCache>
            </c:strRef>
          </c:cat>
          <c:val>
            <c:numRef>
              <c:f>'Cover &amp; Summary'!$D$12:$D$16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9</xdr:row>
      <xdr:rowOff>0</xdr:rowOff>
    </xdr:from>
    <xdr:to>
      <xdr:col>12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8a2589103954c8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7b107d4b482408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3" hidden="0" customWidth="1"/>
    <x:col min="3" max="3" width="18" hidden="0" customWidth="1"/>
    <x:col min="4" max="4" width="15" hidden="0" customWidth="1"/>
    <x:col min="5" max="5" width="16" hidden="0" customWidth="1"/>
    <x:col min="6" max="6" width="37" hidden="0" customWidth="1"/>
    <x:col min="7" max="7" width="3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36" customHeight="1">
      <x:c r="A1" s="3" t="str">
        <x:v>Verified Music Intelligence — Lilambd Sample Project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7" t="str">
        <x:v>A source-audited five-record demonstration for artist research, A&amp;R preparation, and curator due diligence.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42" customHeight="1">
      <x:c r="A4" s="11" t="str">
        <x:v>FINDING  |  All five playlists were publicly observable and tied to official curator routes. Only Soave's cited route explicitly mentions playlist pitching; the other four are label-level A&amp;R paths.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</x:row>
    <x:row r="6">
      <x:c r="A6" s="15" t="str">
        <x:v>RECORDS REVIEWED</x:v>
      </x:c>
      <x:c r="B6" s="15"/>
      <x:c r="C6" s="15"/>
      <x:c r="D6" s="15" t="str">
        <x:v>PUBLIC SAVES OBSERVED</x:v>
      </x:c>
      <x:c r="E6" s="15"/>
      <x:c r="F6" s="15"/>
      <x:c r="G6" s="15" t="str">
        <x:v>FRESH WITHIN 7 DAYS</x:v>
      </x:c>
      <x:c r="H6" s="15"/>
      <x:c r="I6" s="15"/>
      <x:c r="J6" s="15" t="str">
        <x:v>AVG CONFIDENCE</x:v>
      </x:c>
      <x:c r="K6" s="15"/>
      <x:c r="L6" s="15"/>
    </x:row>
    <x:row r="7">
      <x:c r="A7" s="36" t="n">
        <x:f>COUNTA('Playlist Evidence'!A5:A9)</x:f>
        <x:v>5</x:v>
      </x:c>
      <x:c r="B7" s="37"/>
      <x:c r="C7" s="38"/>
      <x:c r="D7" s="54" t="n">
        <x:f>SUM('Playlist Evidence'!E5:E9)</x:f>
        <x:v>8344827</x:v>
      </x:c>
      <x:c r="E7" s="55"/>
      <x:c r="F7" s="56"/>
      <x:c r="G7" s="36" t="n">
        <x:f>COUNTIF('Playlist Evidence'!R5:R9,100)</x:f>
        <x:v>3</x:v>
      </x:c>
      <x:c r="H7" s="37"/>
      <x:c r="I7" s="38"/>
      <x:c r="J7" s="72" t="n">
        <x:f>AVERAGE('Playlist Evidence'!P5:P9)</x:f>
        <x:v>0.9039999999999999</x:v>
      </x:c>
      <x:c r="K7" s="73"/>
      <x:c r="L7" s="74"/>
    </x:row>
    <x:row r="8">
      <x:c r="A8" s="39"/>
      <x:c r="B8" s="40"/>
      <x:c r="C8" s="41"/>
      <x:c r="D8" s="57"/>
      <x:c r="E8" s="58"/>
      <x:c r="F8" s="59"/>
      <x:c r="G8" s="39"/>
      <x:c r="H8" s="40"/>
      <x:c r="I8" s="41"/>
      <x:c r="J8" s="75"/>
      <x:c r="K8" s="76"/>
      <x:c r="L8" s="77"/>
    </x:row>
    <x:row r="10" ht="24" customHeight="1">
      <x:c r="A10" s="79" t="str">
        <x:v>RANKED EVIDENCE VIEW</x:v>
      </x:c>
      <x:c r="B10" s="79"/>
      <x:c r="C10" s="79"/>
      <x:c r="D10" s="79"/>
      <x:c r="E10" s="79"/>
      <x:c r="F10" s="79"/>
    </x:row>
    <x:row r="11" ht="32" customHeight="1">
      <x:c r="A11" s="90" t="str">
        <x:v>Rank</x:v>
      </x:c>
      <x:c r="B11" s="91" t="str">
        <x:v>Playlist</x:v>
      </x:c>
      <x:c r="C11" s="91" t="str">
        <x:v>Curator</x:v>
      </x:c>
      <x:c r="D11" s="91" t="str">
        <x:v>Overall score</x:v>
      </x:c>
      <x:c r="E11" s="91" t="str">
        <x:v>Public saves</x:v>
      </x:c>
      <x:c r="F11" s="92" t="str">
        <x:v>Route scope</x:v>
      </x:c>
    </x:row>
    <x:row r="12" ht="38" customHeight="1">
      <x:c r="A12" s="106" t="n">
        <x:v>1</x:v>
      </x:c>
      <x:c r="B12" s="100" t="str">
        <x:f>'Playlist Evidence'!B8</x:f>
        <x:v>Deep House 2026</x:v>
      </x:c>
      <x:c r="C12" s="100" t="str">
        <x:f>'Playlist Evidence'!C8</x:f>
        <x:v>selected.</x:v>
      </x:c>
      <x:c r="D12" s="115" t="n">
        <x:f>'Playlist Evidence'!W8</x:f>
        <x:v>93</x:v>
      </x:c>
      <x:c r="E12" s="118" t="n">
        <x:f>'Playlist Evidence'!E8</x:f>
        <x:v>7981249</x:v>
      </x:c>
      <x:c r="F12" s="100" t="str">
        <x:f>'Playlist Evidence'!L8</x:f>
        <x:v>Label A&amp;R route; playlist placement is not promised</x:v>
      </x:c>
    </x:row>
    <x:row r="13" ht="38" customHeight="1">
      <x:c r="A13" s="107" t="n">
        <x:v>2</x:v>
      </x:c>
      <x:c r="B13" s="101" t="str">
        <x:f>'Playlist Evidence'!B9</x:f>
        <x:v>Deep House Playlist 2026</x:v>
      </x:c>
      <x:c r="C13" s="101" t="str">
        <x:f>'Playlist Evidence'!C9</x:f>
        <x:v>Soave</x:v>
      </x:c>
      <x:c r="D13" s="116" t="n">
        <x:f>'Playlist Evidence'!W9</x:f>
        <x:v>88.8</x:v>
      </x:c>
      <x:c r="E13" s="119" t="n">
        <x:f>'Playlist Evidence'!E9</x:f>
        <x:v>100425</x:v>
      </x:c>
      <x:c r="F13" s="101" t="str">
        <x:f>'Playlist Evidence'!L9</x:f>
        <x:v>Playlist-specific route; partner terms still require review</x:v>
      </x:c>
    </x:row>
    <x:row r="14" ht="38" customHeight="1">
      <x:c r="A14" s="107" t="n">
        <x:v>3</x:v>
      </x:c>
      <x:c r="B14" s="101" t="str">
        <x:f>'Playlist Evidence'!B5</x:f>
        <x:v>New House Music 2026 | Defected</x:v>
      </x:c>
      <x:c r="C14" s="101" t="str">
        <x:f>'Playlist Evidence'!C5</x:f>
        <x:v>Defected Records</x:v>
      </x:c>
      <x:c r="D14" s="116" t="n">
        <x:f>'Playlist Evidence'!W5</x:f>
        <x:v>88.5</x:v>
      </x:c>
      <x:c r="E14" s="119" t="n">
        <x:f>'Playlist Evidence'!E5</x:f>
        <x:v>56182</x:v>
      </x:c>
      <x:c r="F14" s="101" t="str">
        <x:f>'Playlist Evidence'!L5</x:f>
        <x:v>Label A&amp;R route; playlist placement is not promised</x:v>
      </x:c>
    </x:row>
    <x:row r="15" ht="38" customHeight="1">
      <x:c r="A15" s="107" t="n">
        <x:v>4</x:v>
      </x:c>
      <x:c r="B15" s="101" t="str">
        <x:f>'Playlist Evidence'!B7</x:f>
        <x:v>Toolroom House 2026</x:v>
      </x:c>
      <x:c r="C15" s="101" t="str">
        <x:f>'Playlist Evidence'!C7</x:f>
        <x:v>Toolroom Records</x:v>
      </x:c>
      <x:c r="D15" s="116" t="n">
        <x:f>'Playlist Evidence'!W7</x:f>
        <x:v>88.5</x:v>
      </x:c>
      <x:c r="E15" s="119" t="n">
        <x:f>'Playlist Evidence'!E7</x:f>
        <x:v>63425</x:v>
      </x:c>
      <x:c r="F15" s="101" t="str">
        <x:f>'Playlist Evidence'!L7</x:f>
        <x:v>Label A&amp;R route; playlist placement is not promised</x:v>
      </x:c>
    </x:row>
    <x:row r="16" ht="38" customHeight="1">
      <x:c r="A16" s="108" t="n">
        <x:v>5</x:v>
      </x:c>
      <x:c r="B16" s="102" t="str">
        <x:f>'Playlist Evidence'!B6</x:f>
        <x:v>Deep House Hits</x:v>
      </x:c>
      <x:c r="C16" s="102" t="str">
        <x:f>'Playlist Evidence'!C6</x:f>
        <x:v>Spinnin' Records</x:v>
      </x:c>
      <x:c r="D16" s="117" t="n">
        <x:f>'Playlist Evidence'!W6</x:f>
        <x:v>79.8</x:v>
      </x:c>
      <x:c r="E16" s="120" t="n">
        <x:f>'Playlist Evidence'!E6</x:f>
        <x:v>143546</x:v>
      </x:c>
      <x:c r="F16" s="102" t="str">
        <x:f>'Playlist Evidence'!L6</x:f>
        <x:v>Label Talent Pool; playlist placement is not promised</x:v>
      </x:c>
    </x:row>
    <x:row r="19" ht="24" customHeight="1">
      <x:c r="A19" s="79" t="str">
        <x:v>HOW TO READ THIS SAMPLE</x:v>
      </x:c>
      <x:c r="B19" s="79"/>
      <x:c r="C19" s="79"/>
      <x:c r="D19" s="79"/>
      <x:c r="E19" s="79"/>
      <x:c r="F19" s="79"/>
    </x:row>
    <x:row r="20" ht="28" customHeight="1">
      <x:c r="A20" s="123" t="str">
        <x:v>Audience signal | Spotify displayed saves, not a follower count. The workbook preserves that label.</x:v>
      </x:c>
      <x:c r="B20" s="123"/>
      <x:c r="C20" s="123"/>
      <x:c r="D20" s="123"/>
      <x:c r="E20" s="123"/>
      <x:c r="F20" s="123"/>
    </x:row>
    <x:row r="21" ht="28" customHeight="1">
      <x:c r="A21" s="123" t="str">
        <x:v>Activity | Relative dates are retained as displayed; exact timestamps remain unresolved.</x:v>
      </x:c>
      <x:c r="B21" s="123"/>
      <x:c r="C21" s="123"/>
      <x:c r="D21" s="123"/>
      <x:c r="E21" s="123"/>
      <x:c r="F21" s="123"/>
    </x:row>
    <x:row r="22" ht="28" customHeight="1">
      <x:c r="A22" s="123" t="str">
        <x:v>Route quality | A public demo form can be legitimate without being a playlist-pitch route.</x:v>
      </x:c>
      <x:c r="B22" s="123"/>
      <x:c r="C22" s="123"/>
      <x:c r="D22" s="123"/>
      <x:c r="E22" s="123"/>
      <x:c r="F22" s="123"/>
      <x:c r="H22" s="126" t="str">
        <x:v>This sample demonstrates research quality, not endorsement. No private contact data was inferred, no Spotify control was bypassed, and unresolved facts were not guessed.</x:v>
      </x:c>
      <x:c r="I22" s="126"/>
      <x:c r="J22" s="126"/>
      <x:c r="K22" s="126"/>
      <x:c r="L22" s="126"/>
    </x:row>
    <x:row r="23" ht="28" customHeight="1">
      <x:c r="A23" s="123" t="str">
        <x:v>Confidence | Measures evidence support for this record, not the probability of placement.</x:v>
      </x:c>
      <x:c r="B23" s="123"/>
      <x:c r="C23" s="123"/>
      <x:c r="D23" s="123"/>
      <x:c r="E23" s="123"/>
      <x:c r="F23" s="123"/>
      <x:c r="H23" s="126"/>
      <x:c r="I23" s="126"/>
      <x:c r="J23" s="126"/>
      <x:c r="K23" s="126"/>
      <x:c r="L23" s="126"/>
    </x:row>
    <x:row r="24" ht="28" customHeight="1">
      <x:c r="A24" s="123" t="str">
        <x:v>Decision use | Recheck metrics and terms immediately before any submission or purchase.</x:v>
      </x:c>
      <x:c r="B24" s="123"/>
      <x:c r="C24" s="123"/>
      <x:c r="D24" s="123"/>
      <x:c r="E24" s="123"/>
      <x:c r="F24" s="123"/>
      <x:c r="H24" s="126"/>
      <x:c r="I24" s="126"/>
      <x:c r="J24" s="126"/>
      <x:c r="K24" s="126"/>
      <x:c r="L24" s="126"/>
    </x:row>
  </x:sheetData>
  <x:mergeCells>
    <x:mergeCell ref="A1:L1"/>
    <x:mergeCell ref="A2:L2"/>
    <x:mergeCell ref="A4:L4"/>
    <x:mergeCell ref="A6:C6"/>
    <x:mergeCell ref="A7:C8"/>
    <x:mergeCell ref="D6:F6"/>
    <x:mergeCell ref="D7:F8"/>
    <x:mergeCell ref="G6:I6"/>
    <x:mergeCell ref="G7:I8"/>
    <x:mergeCell ref="J6:L6"/>
    <x:mergeCell ref="J7:L8"/>
    <x:mergeCell ref="A10:F10"/>
    <x:mergeCell ref="A19:F19"/>
    <x:mergeCell ref="A20:F20"/>
    <x:mergeCell ref="A21:F21"/>
    <x:mergeCell ref="A22:F22"/>
    <x:mergeCell ref="A23:F23"/>
    <x:mergeCell ref="A24:F24"/>
    <x:mergeCell ref="H22:L24"/>
  </x:mergeCells>
  <x:pageMargins left="0.7" right="0.7" top="0.75" bottom="0.75" header="0.3" footer="0.3"/>
  <x:drawing xmlns:r="http://schemas.openxmlformats.org/officeDocument/2006/relationships" r:id="Rc7b107d4b4824084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8" hidden="0" customWidth="1"/>
    <x:col min="3" max="3" width="18" hidden="0" customWidth="1"/>
    <x:col min="4" max="4" width="9" hidden="0" customWidth="1"/>
    <x:col min="5" max="5" width="14" hidden="0" customWidth="1"/>
    <x:col min="6" max="6" width="9" hidden="0" customWidth="1"/>
    <x:col min="7" max="7" width="16" hidden="0" customWidth="1"/>
    <x:col min="8" max="8" width="22" hidden="0" customWidth="1"/>
    <x:col min="9" max="9" width="11" hidden="0" customWidth="1"/>
    <x:col min="10" max="10" width="36" hidden="0" customWidth="1"/>
    <x:col min="11" max="11" width="35" hidden="0" customWidth="1"/>
    <x:col min="12" max="12" width="34" hidden="0" customWidth="1"/>
    <x:col min="13" max="13" width="45" hidden="0" customWidth="1"/>
    <x:col min="14" max="14" width="48" hidden="0" customWidth="1"/>
    <x:col min="15" max="15" width="13" hidden="0" customWidth="1"/>
    <x:col min="16" max="16" width="12" hidden="0" customWidth="1"/>
    <x:col min="17" max="17" width="15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4" hidden="0" customWidth="1"/>
    <x:col min="23" max="23" width="13" hidden="0" customWidth="1"/>
    <x:col min="24" max="24" width="48" hidden="0" customWidth="1"/>
    <x:col min="25" max="25" width="46" hidden="0" customWidth="1"/>
    <x:col min="26" max="26" width="46" hidden="0" customWidth="1"/>
  </x:cols>
  <x:sheetData>
    <x:row r="1" ht="36" customHeight="1">
      <x:c r="A1" s="3" t="str">
        <x:v>Playlist Evidence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</x:row>
    <x:row r="2" ht="32" customHeight="1">
      <x:c r="A2" s="7" t="str">
        <x:v>Each record joins Spotify's public playlist evidence to an official curator-controlled route. Scores are formula-driven; narrative fields are source-bounded.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</x:row>
    <x:row r="4" ht="32" customHeight="1">
      <x:c r="A4" s="90" t="str">
        <x:v>ID</x:v>
      </x:c>
      <x:c r="B4" s="91" t="str">
        <x:v>Playlist</x:v>
      </x:c>
      <x:c r="C4" s="91" t="str">
        <x:v>Curator / owner</x:v>
      </x:c>
      <x:c r="D4" s="91" t="str">
        <x:v>Public</x:v>
      </x:c>
      <x:c r="E4" s="91" t="str">
        <x:v>Spotify saves</x:v>
      </x:c>
      <x:c r="F4" s="91" t="str">
        <x:v>Tracks</x:v>
      </x:c>
      <x:c r="G4" s="91" t="str">
        <x:v>Duration</x:v>
      </x:c>
      <x:c r="H4" s="91" t="str">
        <x:v>Latest visible activity</x:v>
      </x:c>
      <x:c r="I4" s="91" t="str">
        <x:v>Age (days)</x:v>
      </x:c>
      <x:c r="J4" s="91" t="str">
        <x:v>Genre relevance</x:v>
      </x:c>
      <x:c r="K4" s="91" t="str">
        <x:v>Professional route</x:v>
      </x:c>
      <x:c r="L4" s="91" t="str">
        <x:v>Route scope</x:v>
      </x:c>
      <x:c r="M4" s="91" t="str">
        <x:v>Legitimacy evidence</x:v>
      </x:c>
      <x:c r="N4" s="91" t="str">
        <x:v>Unresolved fields</x:v>
      </x:c>
      <x:c r="O4" s="91" t="str">
        <x:v>Observed</x:v>
      </x:c>
      <x:c r="P4" s="91" t="str">
        <x:v>Confidence</x:v>
      </x:c>
      <x:c r="Q4" s="91" t="str">
        <x:v>Evidence completeness</x:v>
      </x:c>
      <x:c r="R4" s="91" t="str">
        <x:v>Activity score</x:v>
      </x:c>
      <x:c r="S4" s="91" t="str">
        <x:v>Audience score</x:v>
      </x:c>
      <x:c r="T4" s="91" t="str">
        <x:v>Route score</x:v>
      </x:c>
      <x:c r="U4" s="91" t="str">
        <x:v>Genre score</x:v>
      </x:c>
      <x:c r="V4" s="91" t="str">
        <x:v>Legitimacy score</x:v>
      </x:c>
      <x:c r="W4" s="91" t="str">
        <x:v>Overall score</x:v>
      </x:c>
      <x:c r="X4" s="91" t="str">
        <x:v>Playlist URL</x:v>
      </x:c>
      <x:c r="Y4" s="91" t="str">
        <x:v>Route URL</x:v>
      </x:c>
      <x:c r="Z4" s="92" t="str">
        <x:v>Curator URL</x:v>
      </x:c>
    </x:row>
    <x:row r="5" ht="66" customHeight="1">
      <x:c r="A5" s="137" t="str">
        <x:v>P01</x:v>
      </x:c>
      <x:c r="B5" s="137" t="str">
        <x:v>New House Music 2026 | Defected</x:v>
      </x:c>
      <x:c r="C5" s="137" t="str">
        <x:v>Defected Records</x:v>
      </x:c>
      <x:c r="D5" s="137" t="str">
        <x:v>Yes</x:v>
      </x:c>
      <x:c r="E5" s="141" t="n">
        <x:v>56182</x:v>
      </x:c>
      <x:c r="F5" s="141" t="n">
        <x:v>50</x:v>
      </x:c>
      <x:c r="G5" s="137" t="str">
        <x:v>about 3 hr 15 min</x:v>
      </x:c>
      <x:c r="H5" s="137" t="str">
        <x:v>6 days ago</x:v>
      </x:c>
      <x:c r="I5" s="137" t="n">
        <x:v>6</x:v>
      </x:c>
      <x:c r="J5" s="137" t="str">
        <x:v>House is explicit in the title; the official owner is a house-music label.</x:v>
      </x:c>
      <x:c r="K5" s="137" t="str">
        <x:v>Defected official demo email and published format rules</x:v>
      </x:c>
      <x:c r="L5" s="137" t="str">
        <x:v>Label A&amp;R route; playlist placement is not promised</x:v>
      </x:c>
      <x:c r="M5" s="137" t="str">
        <x:v>Spotify names Defected Records as owner; Defected's official site lists the playlist and identifies Defected Records LTD with a London address.</x:v>
      </x:c>
      <x:c r="N5" s="137" t="str">
        <x:v>Exact update timestamp; playlist-specific consideration; title says 2026 while the captured description begins '2025's Hottest House'.</x:v>
      </x:c>
      <x:c r="O5" s="145" t="n">
        <x:v>46263</x:v>
      </x:c>
      <x:c r="P5" s="149" t="n">
        <x:v>0.91</x:v>
      </x:c>
      <x:c r="Q5" s="165" t="n">
        <x:f>ROUND((IF(D5="Yes",1,0)+IF(E5&gt;0,1,0)+IF(I5&lt;&gt;"",1,0)+IF(J5&lt;&gt;"",1,0)+IF(K5&lt;&gt;"",1,0)+IF(M5&lt;&gt;"",1,0)+IF(O5&lt;&gt;"",1,0))/7*100,0)</x:f>
        <x:v>100</x:v>
      </x:c>
      <x:c r="R5" s="165" t="n">
        <x:f>IF(I5&lt;=7,100,IF(I5&lt;=30,80,IF(I5&lt;=90,55,25)))</x:f>
        <x:v>100</x:v>
      </x:c>
      <x:c r="S5" s="165" t="n">
        <x:f>IF(E5&gt;=1000000,100,IF(E5&gt;=100000,85,IF(E5&gt;=50000,70,IF(E5&gt;=10000,55,40))))</x:f>
        <x:v>70</x:v>
      </x:c>
      <x:c r="T5" s="165" t="n">
        <x:v>65</x:v>
      </x:c>
      <x:c r="U5" s="165" t="n">
        <x:v>100</x:v>
      </x:c>
      <x:c r="V5" s="165" t="n">
        <x:v>100</x:v>
      </x:c>
      <x:c r="W5" s="165" t="n">
        <x:f>ROUND(Q5*'Scoring Method'!$B$5+R5*'Scoring Method'!$B$6+S5*'Scoring Method'!$B$7+T5*'Scoring Method'!$B$8+U5*'Scoring Method'!$B$9+V5*'Scoring Method'!$B$10,1)</x:f>
        <x:v>88.5</x:v>
      </x:c>
      <x:c r="X5" s="137" t="str">
        <x:v>https://open.spotify.com/playlist/6xHThmidEqBaapBdJUdEBg</x:v>
      </x:c>
      <x:c r="Y5" s="137" t="str">
        <x:v>https://defected.com/demos</x:v>
      </x:c>
      <x:c r="Z5" s="137" t="str">
        <x:v>https://defected.com/demos</x:v>
      </x:c>
    </x:row>
    <x:row r="6" ht="66" customHeight="1">
      <x:c r="A6" s="140" t="str">
        <x:v>P02</x:v>
      </x:c>
      <x:c r="B6" s="140" t="str">
        <x:v>Deep House Hits</x:v>
      </x:c>
      <x:c r="C6" s="140" t="str">
        <x:v>Spinnin' Records</x:v>
      </x:c>
      <x:c r="D6" s="140" t="str">
        <x:v>Yes</x:v>
      </x:c>
      <x:c r="E6" s="142" t="n">
        <x:v>143546</x:v>
      </x:c>
      <x:c r="F6" s="142" t="n">
        <x:v>179</x:v>
      </x:c>
      <x:c r="G6" s="140" t="str">
        <x:v>about 10 hr</x:v>
      </x:c>
      <x:c r="H6" s="140" t="str">
        <x:v>Jun 18, 2026</x:v>
      </x:c>
      <x:c r="I6" s="140" t="n">
        <x:v>72</x:v>
      </x:c>
      <x:c r="J6" s="140" t="str">
        <x:v>Deep house is explicit in the title and description.</x:v>
      </x:c>
      <x:c r="K6" s="140" t="str">
        <x:v>Spinnin' Records Talent Pool (account required; SoundCloud-link submission)</x:v>
      </x:c>
      <x:c r="L6" s="140" t="str">
        <x:v>Label Talent Pool; playlist placement is not promised</x:v>
      </x:c>
      <x:c r="M6" s="140" t="str">
        <x:v>Spotify names Spinnin' Records as owner; the official Spinnin' site operates the Talent Pool and publishes its terms.</x:v>
      </x:c>
      <x:c r="N6" s="140" t="str">
        <x:v>Exact playlist update timestamp and cadence; playlist-specific consideration; downstream review outcome.</x:v>
      </x:c>
      <x:c r="O6" s="146" t="n">
        <x:v>46263</x:v>
      </x:c>
      <x:c r="P6" s="150" t="n">
        <x:v>0.85</x:v>
      </x:c>
      <x:c r="Q6" s="166" t="n">
        <x:f>ROUND((IF(D6="Yes",1,0)+IF(E6&gt;0,1,0)+IF(I6&lt;&gt;"",1,0)+IF(J6&lt;&gt;"",1,0)+IF(K6&lt;&gt;"",1,0)+IF(M6&lt;&gt;"",1,0)+IF(O6&lt;&gt;"",1,0))/7*100,0)</x:f>
        <x:v>100</x:v>
      </x:c>
      <x:c r="R6" s="166" t="n">
        <x:f>IF(I6&lt;=7,100,IF(I6&lt;=30,80,IF(I6&lt;=90,55,25)))</x:f>
        <x:v>55</x:v>
      </x:c>
      <x:c r="S6" s="166" t="n">
        <x:f>IF(E6&gt;=1000000,100,IF(E6&gt;=100000,85,IF(E6&gt;=50000,70,IF(E6&gt;=10000,55,40))))</x:f>
        <x:v>85</x:v>
      </x:c>
      <x:c r="T6" s="166" t="n">
        <x:v>55</x:v>
      </x:c>
      <x:c r="U6" s="166" t="n">
        <x:v>100</x:v>
      </x:c>
      <x:c r="V6" s="166" t="n">
        <x:v>100</x:v>
      </x:c>
      <x:c r="W6" s="166" t="n">
        <x:f>ROUND(Q6*'Scoring Method'!$B$5+R6*'Scoring Method'!$B$6+S6*'Scoring Method'!$B$7+T6*'Scoring Method'!$B$8+U6*'Scoring Method'!$B$9+V6*'Scoring Method'!$B$10,1)</x:f>
        <x:v>79.8</x:v>
      </x:c>
      <x:c r="X6" s="140" t="str">
        <x:v>https://open.spotify.com/playlist/6n7XGSMHS4Xhv0NWL88in9</x:v>
      </x:c>
      <x:c r="Y6" s="140" t="str">
        <x:v>https://spinninrecords.com/talentpool/</x:v>
      </x:c>
      <x:c r="Z6" s="140" t="str">
        <x:v>https://spinninrecords.com/talentpool/</x:v>
      </x:c>
    </x:row>
    <x:row r="7" ht="66" customHeight="1">
      <x:c r="A7" s="138" t="str">
        <x:v>P03</x:v>
      </x:c>
      <x:c r="B7" s="138" t="str">
        <x:v>Toolroom House 2026</x:v>
      </x:c>
      <x:c r="C7" s="138" t="str">
        <x:v>Toolroom Records</x:v>
      </x:c>
      <x:c r="D7" s="138" t="str">
        <x:v>Yes</x:v>
      </x:c>
      <x:c r="E7" s="143" t="n">
        <x:v>63425</x:v>
      </x:c>
      <x:c r="F7" s="143" t="n">
        <x:v>100</x:v>
      </x:c>
      <x:c r="G7" s="138" t="str">
        <x:v>about 5 hr</x:v>
      </x:c>
      <x:c r="H7" s="138" t="str">
        <x:v>3 days ago</x:v>
      </x:c>
      <x:c r="I7" s="138" t="n">
        <x:v>3</x:v>
      </x:c>
      <x:c r="J7" s="138" t="str">
        <x:v>House and tech house are explicit in the title and description.</x:v>
      </x:c>
      <x:c r="K7" s="138" t="str">
        <x:v>Toolroom official demo upload page</x:v>
      </x:c>
      <x:c r="L7" s="138" t="str">
        <x:v>Label A&amp;R route; playlist placement is not promised</x:v>
      </x:c>
      <x:c r="M7" s="138" t="str">
        <x:v>Spotify names Toolroom Records as owner; Toolroom's official site publishes a demo upload page signed by its A&amp;R team.</x:v>
      </x:c>
      <x:c r="N7" s="138" t="str">
        <x:v>Exact update timestamp; playlist-specific consideration; downstream response is not guaranteed.</x:v>
      </x:c>
      <x:c r="O7" s="147" t="n">
        <x:v>46263</x:v>
      </x:c>
      <x:c r="P7" s="151" t="n">
        <x:v>0.9</x:v>
      </x:c>
      <x:c r="Q7" s="166" t="n">
        <x:f>ROUND((IF(D7="Yes",1,0)+IF(E7&gt;0,1,0)+IF(I7&lt;&gt;"",1,0)+IF(J7&lt;&gt;"",1,0)+IF(K7&lt;&gt;"",1,0)+IF(M7&lt;&gt;"",1,0)+IF(O7&lt;&gt;"",1,0))/7*100,0)</x:f>
        <x:v>100</x:v>
      </x:c>
      <x:c r="R7" s="166" t="n">
        <x:f>IF(I7&lt;=7,100,IF(I7&lt;=30,80,IF(I7&lt;=90,55,25)))</x:f>
        <x:v>100</x:v>
      </x:c>
      <x:c r="S7" s="166" t="n">
        <x:f>IF(E7&gt;=1000000,100,IF(E7&gt;=100000,85,IF(E7&gt;=50000,70,IF(E7&gt;=10000,55,40))))</x:f>
        <x:v>70</x:v>
      </x:c>
      <x:c r="T7" s="166" t="n">
        <x:v>65</x:v>
      </x:c>
      <x:c r="U7" s="166" t="n">
        <x:v>100</x:v>
      </x:c>
      <x:c r="V7" s="166" t="n">
        <x:v>100</x:v>
      </x:c>
      <x:c r="W7" s="166" t="n">
        <x:f>ROUND(Q7*'Scoring Method'!$B$5+R7*'Scoring Method'!$B$6+S7*'Scoring Method'!$B$7+T7*'Scoring Method'!$B$8+U7*'Scoring Method'!$B$9+V7*'Scoring Method'!$B$10,1)</x:f>
        <x:v>88.5</x:v>
      </x:c>
      <x:c r="X7" s="138" t="str">
        <x:v>https://open.spotify.com/playlist/6J1r02xyO2qkMA9dDNZytJ</x:v>
      </x:c>
      <x:c r="Y7" s="138" t="str">
        <x:v>https://toolroomrecords.com/demos/</x:v>
      </x:c>
      <x:c r="Z7" s="138" t="str">
        <x:v>https://toolroomrecords.com/demos/</x:v>
      </x:c>
    </x:row>
    <x:row r="8" ht="66" customHeight="1">
      <x:c r="A8" s="140" t="str">
        <x:v>P04</x:v>
      </x:c>
      <x:c r="B8" s="140" t="str">
        <x:v>Deep House 2026</x:v>
      </x:c>
      <x:c r="C8" s="140" t="str">
        <x:v>selected.</x:v>
      </x:c>
      <x:c r="D8" s="140" t="str">
        <x:v>Yes</x:v>
      </x:c>
      <x:c r="E8" s="142" t="n">
        <x:v>7981249</x:v>
      </x:c>
      <x:c r="F8" s="142" t="n">
        <x:v>151</x:v>
      </x:c>
      <x:c r="G8" s="140" t="str">
        <x:v>about 7 hr</x:v>
      </x:c>
      <x:c r="H8" s="140" t="str">
        <x:v>6 days ago</x:v>
      </x:c>
      <x:c r="I8" s="140" t="n">
        <x:v>6</x:v>
      </x:c>
      <x:c r="J8" s="140" t="str">
        <x:v>Deep house, house, and electronic dance music are explicit in the title and description.</x:v>
      </x:c>
      <x:c r="K8" s="140" t="str">
        <x:v>selected. official Demo Drop form</x:v>
      </x:c>
      <x:c r="L8" s="140" t="str">
        <x:v>Label A&amp;R route; playlist placement is not promised</x:v>
      </x:c>
      <x:c r="M8" s="140" t="str">
        <x:v>Spotify names selected. as owner; the official site describes selected. as a house-focused music blog, label, and event brand and hosts its Demo Drop.</x:v>
      </x:c>
      <x:c r="N8" s="140" t="str">
        <x:v>Exact update timestamp; playlist-specific consideration; downstream response is discretionary.</x:v>
      </x:c>
      <x:c r="O8" s="146" t="n">
        <x:v>46263</x:v>
      </x:c>
      <x:c r="P8" s="150" t="n">
        <x:v>0.92</x:v>
      </x:c>
      <x:c r="Q8" s="166" t="n">
        <x:f>ROUND((IF(D8="Yes",1,0)+IF(E8&gt;0,1,0)+IF(I8&lt;&gt;"",1,0)+IF(J8&lt;&gt;"",1,0)+IF(K8&lt;&gt;"",1,0)+IF(M8&lt;&gt;"",1,0)+IF(O8&lt;&gt;"",1,0))/7*100,0)</x:f>
        <x:v>100</x:v>
      </x:c>
      <x:c r="R8" s="166" t="n">
        <x:f>IF(I8&lt;=7,100,IF(I8&lt;=30,80,IF(I8&lt;=90,55,25)))</x:f>
        <x:v>100</x:v>
      </x:c>
      <x:c r="S8" s="166" t="n">
        <x:f>IF(E8&gt;=1000000,100,IF(E8&gt;=100000,85,IF(E8&gt;=50000,70,IF(E8&gt;=10000,55,40))))</x:f>
        <x:v>100</x:v>
      </x:c>
      <x:c r="T8" s="166" t="n">
        <x:v>65</x:v>
      </x:c>
      <x:c r="U8" s="166" t="n">
        <x:v>100</x:v>
      </x:c>
      <x:c r="V8" s="166" t="n">
        <x:v>100</x:v>
      </x:c>
      <x:c r="W8" s="166" t="n">
        <x:f>ROUND(Q8*'Scoring Method'!$B$5+R8*'Scoring Method'!$B$6+S8*'Scoring Method'!$B$7+T8*'Scoring Method'!$B$8+U8*'Scoring Method'!$B$9+V8*'Scoring Method'!$B$10,1)</x:f>
        <x:v>93</x:v>
      </x:c>
      <x:c r="X8" s="140" t="str">
        <x:v>https://open.spotify.com/playlist/6vDGVr652ztNWKZuHvsFvx</x:v>
      </x:c>
      <x:c r="Y8" s="140" t="str">
        <x:v>https://selectedbase.com/submit</x:v>
      </x:c>
      <x:c r="Z8" s="140" t="str">
        <x:v>https://selectedbase.com/submit</x:v>
      </x:c>
    </x:row>
    <x:row r="9" ht="66" customHeight="1">
      <x:c r="A9" s="139" t="str">
        <x:v>P05</x:v>
      </x:c>
      <x:c r="B9" s="139" t="str">
        <x:v>Deep House Playlist 2026</x:v>
      </x:c>
      <x:c r="C9" s="139" t="str">
        <x:v>Soave</x:v>
      </x:c>
      <x:c r="D9" s="139" t="str">
        <x:v>Yes</x:v>
      </x:c>
      <x:c r="E9" s="144" t="n">
        <x:v>100425</x:v>
      </x:c>
      <x:c r="F9" s="144" t="n">
        <x:v>120</x:v>
      </x:c>
      <x:c r="G9" s="139" t="str">
        <x:v>about 6 hr</x:v>
      </x:c>
      <x:c r="H9" s="139" t="str">
        <x:v>Jul 13, 2026 (latest date visible in captured track rows)</x:v>
      </x:c>
      <x:c r="I9" s="139" t="n">
        <x:v>47</x:v>
      </x:c>
      <x:c r="J9" s="139" t="str">
        <x:v>Deep house is explicit in the title and description.</x:v>
      </x:c>
      <x:c r="K9" s="139" t="str">
        <x:v>Soave official playlist-submission page via named partners</x:v>
      </x:c>
      <x:c r="L9" s="139" t="str">
        <x:v>Playlist-specific route; partner terms still require review</x:v>
      </x:c>
      <x:c r="M9" s="139" t="str">
        <x:v>Spotify names Soave as owner; Soave's official site describes its house-music label and explicitly invites playlist pitches through partners.</x:v>
      </x:c>
      <x:c r="N9" s="139" t="str">
        <x:v>The page claims weekly updates but captured visible dates do not independently prove that cadence; partner-specific fees/terms; exact update timestamp.</x:v>
      </x:c>
      <x:c r="O9" s="148" t="n">
        <x:v>46263</x:v>
      </x:c>
      <x:c r="P9" s="152" t="n">
        <x:v>0.94</x:v>
      </x:c>
      <x:c r="Q9" s="167" t="n">
        <x:f>ROUND((IF(D9="Yes",1,0)+IF(E9&gt;0,1,0)+IF(I9&lt;&gt;"",1,0)+IF(J9&lt;&gt;"",1,0)+IF(K9&lt;&gt;"",1,0)+IF(M9&lt;&gt;"",1,0)+IF(O9&lt;&gt;"",1,0))/7*100,0)</x:f>
        <x:v>100</x:v>
      </x:c>
      <x:c r="R9" s="167" t="n">
        <x:f>IF(I9&lt;=7,100,IF(I9&lt;=30,80,IF(I9&lt;=90,55,25)))</x:f>
        <x:v>55</x:v>
      </x:c>
      <x:c r="S9" s="167" t="n">
        <x:f>IF(E9&gt;=1000000,100,IF(E9&gt;=100000,85,IF(E9&gt;=50000,70,IF(E9&gt;=10000,55,40))))</x:f>
        <x:v>85</x:v>
      </x:c>
      <x:c r="T9" s="167" t="n">
        <x:v>100</x:v>
      </x:c>
      <x:c r="U9" s="167" t="n">
        <x:v>100</x:v>
      </x:c>
      <x:c r="V9" s="167" t="n">
        <x:v>100</x:v>
      </x:c>
      <x:c r="W9" s="167" t="n">
        <x:f>ROUND(Q9*'Scoring Method'!$B$5+R9*'Scoring Method'!$B$6+S9*'Scoring Method'!$B$7+T9*'Scoring Method'!$B$8+U9*'Scoring Method'!$B$9+V9*'Scoring Method'!$B$10,1)</x:f>
        <x:v>88.8</x:v>
      </x:c>
      <x:c r="X9" s="139" t="str">
        <x:v>https://open.spotify.com/playlist/0SOh8gmKbBDIlFC0cV06F2</x:v>
      </x:c>
      <x:c r="Y9" s="139" t="str">
        <x:v>https://www.soaverecords.com/demos</x:v>
      </x:c>
      <x:c r="Z9" s="139" t="str">
        <x:v>https://www.soaverecords.com/about</x:v>
      </x:c>
    </x:row>
  </x:sheetData>
  <x:mergeCells>
    <x:mergeCell ref="A1:Z1"/>
    <x:mergeCell ref="A2:Z2"/>
  </x:mergeCells>
  <x:conditionalFormatting sqref="D5:D9">
    <x:cfRule type="containsText" dxfId="0" priority="1" operator="containsText" text="Yes"/>
  </x:conditionalFormatting>
  <x:conditionalFormatting sqref="W5:W9">
    <x:cfRule type="colorScale" priority="2">
      <x:colorScale>
        <x:cfvo type="min"/>
        <x:cfvo type="percentile" val="50"/>
        <x:cfvo type="max"/>
        <x:color rgb="FFF8DAD8"/>
        <x:color rgb="FFFFE7B0"/>
        <x:color rgb="FFDDF1E4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4" hidden="0" customWidth="1"/>
    <x:col min="3" max="3" width="68" hidden="0" customWidth="1"/>
    <x:col min="4" max="4" width="4" hidden="0" customWidth="1"/>
    <x:col min="5" max="5" width="4" hidden="0" customWidth="1"/>
    <x:col min="6" max="6" width="4" hidden="0" customWidth="1"/>
    <x:col min="7" max="7" width="4" hidden="0" customWidth="1"/>
    <x:col min="8" max="8" width="4" hidden="0" customWidth="1"/>
  </x:cols>
  <x:sheetData>
    <x:row r="1" ht="36" customHeight="1">
      <x:c r="A1" s="3" t="str">
        <x:v>Scoring Method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The score ranks evidence-ready research records; it does not predict editorial placement or commercial success.</x:v>
      </x:c>
      <x:c r="B2" s="7"/>
      <x:c r="C2" s="7"/>
      <x:c r="D2" s="7"/>
      <x:c r="E2" s="7"/>
      <x:c r="F2" s="7"/>
      <x:c r="G2" s="7"/>
      <x:c r="H2" s="7"/>
    </x:row>
    <x:row r="4" ht="32" customHeight="1">
      <x:c r="A4" s="90" t="str">
        <x:v>Criterion</x:v>
      </x:c>
      <x:c r="B4" s="91" t="str">
        <x:v>Weight</x:v>
      </x:c>
      <x:c r="C4" s="92" t="str">
        <x:v>Definition</x:v>
      </x:c>
    </x:row>
    <x:row r="5">
      <x:c r="A5" s="100" t="str">
        <x:v>Evidence completeness</x:v>
      </x:c>
      <x:c r="B5" s="174" t="n">
        <x:v>0.25</x:v>
      </x:c>
      <x:c r="C5" s="100" t="str">
        <x:v>Seven required evidence categories present</x:v>
      </x:c>
    </x:row>
    <x:row r="6">
      <x:c r="A6" s="101" t="str">
        <x:v>Activity</x:v>
      </x:c>
      <x:c r="B6" s="175" t="n">
        <x:v>0.2</x:v>
      </x:c>
      <x:c r="C6" s="101" t="str">
        <x:v>100 &lt;=7 days; 80 &lt;=30; 55 &lt;=90; 25 &gt;90</x:v>
      </x:c>
    </x:row>
    <x:row r="7">
      <x:c r="A7" s="101" t="str">
        <x:v>Audience signal</x:v>
      </x:c>
      <x:c r="B7" s="175" t="n">
        <x:v>0.15</x:v>
      </x:c>
      <x:c r="C7" s="101" t="str">
        <x:v>100 &gt;=1m saves; 85 &gt;=100k; 70 &gt;=50k; 55 &gt;=10k; otherwise 40</x:v>
      </x:c>
    </x:row>
    <x:row r="8">
      <x:c r="A8" s="101" t="str">
        <x:v>Route quality</x:v>
      </x:c>
      <x:c r="B8" s="175" t="n">
        <x:v>0.2</x:v>
      </x:c>
      <x:c r="C8" s="101" t="str">
        <x:v>100 playlist-specific; 65 label A&amp;R; 55 platform Talent Pool</x:v>
      </x:c>
    </x:row>
    <x:row r="9">
      <x:c r="A9" s="101" t="str">
        <x:v>Genre relevance</x:v>
      </x:c>
      <x:c r="B9" s="175" t="n">
        <x:v>0.1</x:v>
      </x:c>
      <x:c r="C9" s="101" t="str">
        <x:v>Explicit house relevance in title/description</x:v>
      </x:c>
    </x:row>
    <x:row r="10">
      <x:c r="A10" s="102" t="str">
        <x:v>Curator legitimacy</x:v>
      </x:c>
      <x:c r="B10" s="176" t="n">
        <x:v>0.1</x:v>
      </x:c>
      <x:c r="C10" s="102" t="str">
        <x:v>Spotify owner aligns with curator-controlled official evidence</x:v>
      </x:c>
    </x:row>
    <x:row r="12">
      <x:c r="A12" s="178" t="str">
        <x:v>Weight check</x:v>
      </x:c>
      <x:c r="B12" s="178" t="n">
        <x:f>SUM(B5:B10)</x:f>
        <x:v>1</x:v>
      </x:c>
    </x:row>
    <x:row r="14" ht="24" customHeight="1">
      <x:c r="A14" s="79" t="str">
        <x:v>BOUNDARIES</x:v>
      </x:c>
      <x:c r="B14" s="79"/>
      <x:c r="C14" s="79"/>
      <x:c r="D14" s="79"/>
      <x:c r="E14" s="79"/>
      <x:c r="F14" s="79"/>
      <x:c r="G14" s="79"/>
      <x:c r="H14" s="79"/>
    </x:row>
    <x:row r="15" ht="30" customHeight="1">
      <x:c r="A15" s="123" t="str">
        <x:v>1. Save counts are volatile public signals, not audited audience reach and not follower counts.</x:v>
      </x:c>
      <x:c r="B15" s="123"/>
      <x:c r="C15" s="123"/>
      <x:c r="D15" s="123"/>
      <x:c r="E15" s="123"/>
      <x:c r="F15" s="123"/>
      <x:c r="G15" s="123"/>
      <x:c r="H15" s="123"/>
    </x:row>
    <x:row r="16" ht="30" customHeight="1">
      <x:c r="A16" s="123" t="str">
        <x:v>2. A legitimate curator route does not prove that the named playlist accepts submissions.</x:v>
      </x:c>
      <x:c r="B16" s="123"/>
      <x:c r="C16" s="123"/>
      <x:c r="D16" s="123"/>
      <x:c r="E16" s="123"/>
      <x:c r="F16" s="123"/>
      <x:c r="G16" s="123"/>
      <x:c r="H16" s="123"/>
    </x:row>
    <x:row r="17" ht="30" customHeight="1">
      <x:c r="A17" s="123" t="str">
        <x:v>3. Public pages can change after the observation date; every route must be rechecked before action.</x:v>
      </x:c>
      <x:c r="B17" s="123"/>
      <x:c r="C17" s="123"/>
      <x:c r="D17" s="123"/>
      <x:c r="E17" s="123"/>
      <x:c r="F17" s="123"/>
      <x:c r="G17" s="123"/>
      <x:c r="H17" s="123"/>
    </x:row>
    <x:row r="18" ht="30" customHeight="1">
      <x:c r="A18" s="123" t="str">
        <x:v>4. Confidence reflects source sufficiency and unresolved detail, not expected acceptance.</x:v>
      </x:c>
      <x:c r="B18" s="123"/>
      <x:c r="C18" s="123"/>
      <x:c r="D18" s="123"/>
      <x:c r="E18" s="123"/>
      <x:c r="F18" s="123"/>
      <x:c r="G18" s="123"/>
      <x:c r="H18" s="123"/>
    </x:row>
    <x:row r="19" ht="30" customHeight="1">
      <x:c r="A19" s="123" t="str">
        <x:v>5. No private addresses, personal emails, scraped account data, or inferred identities were used.</x:v>
      </x:c>
      <x:c r="B19" s="123"/>
      <x:c r="C19" s="123"/>
      <x:c r="D19" s="123"/>
      <x:c r="E19" s="123"/>
      <x:c r="F19" s="123"/>
      <x:c r="G19" s="123"/>
      <x:c r="H19" s="123"/>
    </x:row>
  </x:sheetData>
  <x:mergeCells>
    <x:mergeCell ref="A1:H1"/>
    <x:mergeCell ref="A2:H2"/>
    <x:mergeCell ref="A14:H14"/>
    <x:mergeCell ref="A15:H15"/>
    <x:mergeCell ref="A16:H16"/>
    <x:mergeCell ref="A17:H17"/>
    <x:mergeCell ref="A18:H18"/>
    <x:mergeCell ref="A19:H1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9" hidden="0" customWidth="1"/>
    <x:col min="3" max="3" width="20" hidden="0" customWidth="1"/>
    <x:col min="4" max="4" width="60" hidden="0" customWidth="1"/>
    <x:col min="5" max="5" width="58" hidden="0" customWidth="1"/>
    <x:col min="6" max="6" width="13" hidden="0" customWidth="1"/>
    <x:col min="7" max="7" width="13" hidden="0" customWidth="1"/>
    <x:col min="8" max="8" width="34" hidden="0" customWidth="1"/>
  </x:cols>
  <x:sheetData>
    <x:row r="1" ht="36" customHeight="1">
      <x:c r="A1" s="3" t="str">
        <x:v>Checks &amp; Sources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Audit trail for source coverage, formula integrity, and unresolved limitations. URLs remain plain text for portability.</x:v>
      </x:c>
      <x:c r="B2" s="7"/>
      <x:c r="C2" s="7"/>
      <x:c r="D2" s="7"/>
      <x:c r="E2" s="7"/>
      <x:c r="F2" s="7"/>
      <x:c r="G2" s="7"/>
      <x:c r="H2" s="7"/>
    </x:row>
    <x:row r="4" ht="32" customHeight="1">
      <x:c r="A4" s="90" t="str">
        <x:v>QA check</x:v>
      </x:c>
      <x:c r="B4" s="91" t="str">
        <x:v>Method</x:v>
      </x:c>
      <x:c r="C4" s="91" t="str">
        <x:v>Value</x:v>
      </x:c>
      <x:c r="D4" s="91" t="str">
        <x:v>Status</x:v>
      </x:c>
      <x:c r="E4" s="92" t="str">
        <x:v>Interpretation</x:v>
      </x:c>
    </x:row>
    <x:row r="5">
      <x:c r="A5" s="100" t="str">
        <x:v>Playlist rows</x:v>
      </x:c>
      <x:c r="B5" s="100" t="str">
        <x:v>Count evidence records</x:v>
      </x:c>
      <x:c r="C5" s="100" t="n">
        <x:v>5</x:v>
      </x:c>
      <x:c r="D5" s="100" t="str">
        <x:f>IF(C5=5,"PASS","REVIEW")</x:f>
        <x:v>PASS</x:v>
      </x:c>
      <x:c r="E5" s="100" t="str">
        <x:v>Expected five records</x:v>
      </x:c>
    </x:row>
    <x:row r="6">
      <x:c r="A6" s="101" t="str">
        <x:v>Spotify URLs</x:v>
      </x:c>
      <x:c r="B6" s="101" t="str">
        <x:v>Count nonblank playlist URLs</x:v>
      </x:c>
      <x:c r="C6" s="101" t="n">
        <x:f>COUNTA('Playlist Evidence'!X5:X9)</x:f>
        <x:v>5</x:v>
      </x:c>
      <x:c r="D6" s="101" t="str">
        <x:f>IF(C6=5,"PASS","REVIEW")</x:f>
        <x:v>PASS</x:v>
      </x:c>
      <x:c r="E6" s="101" t="str">
        <x:v>One primary Spotify URL per record</x:v>
      </x:c>
    </x:row>
    <x:row r="7">
      <x:c r="A7" s="101" t="str">
        <x:v>Official routes</x:v>
      </x:c>
      <x:c r="B7" s="101" t="str">
        <x:v>Count nonblank route URLs</x:v>
      </x:c>
      <x:c r="C7" s="101" t="n">
        <x:f>COUNTA('Playlist Evidence'!Y5:Y9)</x:f>
        <x:v>5</x:v>
      </x:c>
      <x:c r="D7" s="101" t="str">
        <x:f>IF(C7=5,"PASS","REVIEW")</x:f>
        <x:v>PASS</x:v>
      </x:c>
      <x:c r="E7" s="101" t="str">
        <x:v>One curator-controlled route per record</x:v>
      </x:c>
    </x:row>
    <x:row r="8">
      <x:c r="A8" s="101" t="str">
        <x:v>Public-status records</x:v>
      </x:c>
      <x:c r="B8" s="101" t="str">
        <x:v>Count rows marked Yes</x:v>
      </x:c>
      <x:c r="C8" s="101" t="n">
        <x:f>COUNTIF('Playlist Evidence'!D5:D9,"Yes")</x:f>
        <x:v>5</x:v>
      </x:c>
      <x:c r="D8" s="101" t="str">
        <x:f>IF(C8=5,"PASS","REVIEW")</x:f>
        <x:v>PASS</x:v>
      </x:c>
      <x:c r="E8" s="101" t="str">
        <x:v>All observed playlists explicitly public</x:v>
      </x:c>
    </x:row>
    <x:row r="9">
      <x:c r="A9" s="101" t="str">
        <x:v>Unresolved fields retained</x:v>
      </x:c>
      <x:c r="B9" s="101" t="str">
        <x:v>Count nonblank unresolved notes</x:v>
      </x:c>
      <x:c r="C9" s="101" t="n">
        <x:f>COUNTA('Playlist Evidence'!N5:N9)</x:f>
        <x:v>5</x:v>
      </x:c>
      <x:c r="D9" s="101" t="str">
        <x:f>IF(C9=5,"PASS","REVIEW")</x:f>
        <x:v>PASS</x:v>
      </x:c>
      <x:c r="E9" s="101" t="str">
        <x:v>Uncertainty was not erased</x:v>
      </x:c>
    </x:row>
    <x:row r="10">
      <x:c r="A10" s="101" t="str">
        <x:v>Weight total</x:v>
      </x:c>
      <x:c r="B10" s="101" t="str">
        <x:v>Scoring weights sum</x:v>
      </x:c>
      <x:c r="C10" s="179" t="n">
        <x:f>'Scoring Method'!B12</x:f>
        <x:v>1</x:v>
      </x:c>
      <x:c r="D10" s="101" t="str">
        <x:f>IF(C10=1,"PASS","REVIEW")</x:f>
        <x:v>PASS</x:v>
      </x:c>
      <x:c r="E10" s="101" t="str">
        <x:v>Weights must equal 100%</x:v>
      </x:c>
    </x:row>
    <x:row r="11">
      <x:c r="A11" s="102" t="str">
        <x:v>Average confidence</x:v>
      </x:c>
      <x:c r="B11" s="102" t="str">
        <x:v>Mean record confidence</x:v>
      </x:c>
      <x:c r="C11" s="180" t="n">
        <x:f>AVERAGE('Playlist Evidence'!P5:P9)</x:f>
        <x:v>0.9039999999999999</x:v>
      </x:c>
      <x:c r="D11" s="102" t="str">
        <x:f>IF(C11&gt;=0.85,"PASS","REVIEW")</x:f>
        <x:v>PASS</x:v>
      </x:c>
      <x:c r="E11" s="102" t="str">
        <x:v>Threshold for this sample: at least 85%</x:v>
      </x:c>
    </x:row>
    <x:row r="13" ht="24" customHeight="1">
      <x:c r="A13" s="79" t="str">
        <x:v>PRIMARY / OFFICIAL SOURCE REGISTER</x:v>
      </x:c>
      <x:c r="B13" s="79"/>
      <x:c r="C13" s="79"/>
      <x:c r="D13" s="79"/>
      <x:c r="E13" s="79"/>
      <x:c r="F13" s="79"/>
      <x:c r="G13" s="79"/>
      <x:c r="H13" s="79"/>
    </x:row>
    <x:row r="14" ht="32" customHeight="1">
      <x:c r="A14" s="90" t="str">
        <x:v>Source ID</x:v>
      </x:c>
      <x:c r="B14" s="91" t="str">
        <x:v>Entity</x:v>
      </x:c>
      <x:c r="C14" s="91" t="str">
        <x:v>Source type</x:v>
      </x:c>
      <x:c r="D14" s="91" t="str">
        <x:v>URL</x:v>
      </x:c>
      <x:c r="E14" s="91" t="str">
        <x:v>Fact supported</x:v>
      </x:c>
      <x:c r="F14" s="91" t="str">
        <x:v>Observed</x:v>
      </x:c>
      <x:c r="G14" s="91" t="str">
        <x:v>Confidence</x:v>
      </x:c>
      <x:c r="H14" s="92" t="str">
        <x:v>QA note</x:v>
      </x:c>
    </x:row>
    <x:row r="15" ht="48" customHeight="1">
      <x:c r="A15" s="182" t="str">
        <x:v>S01</x:v>
      </x:c>
      <x:c r="B15" s="137" t="str">
        <x:v>Defected</x:v>
      </x:c>
      <x:c r="C15" s="137" t="str">
        <x:v>Spotify playlist</x:v>
      </x:c>
      <x:c r="D15" s="137" t="str">
        <x:v>https://open.spotify.com/playlist/6xHThmidEqBaapBdJUdEBg</x:v>
      </x:c>
      <x:c r="E15" s="137" t="str">
        <x:v>Public status, title, owner, saves, track count, duration, latest visible activity and genre text</x:v>
      </x:c>
      <x:c r="F15" s="137" t="str">
        <x:v>2026-08-29</x:v>
      </x:c>
      <x:c r="G15" s="137" t="str">
        <x:v>High</x:v>
      </x:c>
      <x:c r="H15" s="137" t="str">
        <x:v>Primary platform page; volatile metrics</x:v>
      </x:c>
    </x:row>
    <x:row r="16" ht="48" customHeight="1">
      <x:c r="A16" s="183" t="str">
        <x:v>S02</x:v>
      </x:c>
      <x:c r="B16" s="140" t="str">
        <x:v>Defected</x:v>
      </x:c>
      <x:c r="C16" s="140" t="str">
        <x:v>Official curator</x:v>
      </x:c>
      <x:c r="D16" s="140" t="str">
        <x:v>https://defected.com/demos</x:v>
      </x:c>
      <x:c r="E16" s="140" t="str">
        <x:v>Official demo rules, company identity/address, and site playlist navigation</x:v>
      </x:c>
      <x:c r="F16" s="140" t="str">
        <x:v>2026-08-29</x:v>
      </x:c>
      <x:c r="G16" s="140" t="str">
        <x:v>High</x:v>
      </x:c>
      <x:c r="H16" s="140" t="str">
        <x:v>A&amp;R route, not playlist-specific</x:v>
      </x:c>
    </x:row>
    <x:row r="17" ht="48" customHeight="1">
      <x:c r="A17" s="184" t="str">
        <x:v>S03</x:v>
      </x:c>
      <x:c r="B17" s="138" t="str">
        <x:v>Spinnin' Records</x:v>
      </x:c>
      <x:c r="C17" s="138" t="str">
        <x:v>Spotify playlist</x:v>
      </x:c>
      <x:c r="D17" s="138" t="str">
        <x:v>https://open.spotify.com/playlist/6n7XGSMHS4Xhv0NWL88in9</x:v>
      </x:c>
      <x:c r="E17" s="138" t="str">
        <x:v>Public status, title, owner, saves, track count, duration, visible activity and genre text</x:v>
      </x:c>
      <x:c r="F17" s="138" t="str">
        <x:v>2026-08-29</x:v>
      </x:c>
      <x:c r="G17" s="138" t="str">
        <x:v>High</x:v>
      </x:c>
      <x:c r="H17" s="138" t="str">
        <x:v>Primary platform page; volatile metrics</x:v>
      </x:c>
    </x:row>
    <x:row r="18" ht="48" customHeight="1">
      <x:c r="A18" s="183" t="str">
        <x:v>S04</x:v>
      </x:c>
      <x:c r="B18" s="140" t="str">
        <x:v>Spinnin' Records</x:v>
      </x:c>
      <x:c r="C18" s="140" t="str">
        <x:v>Official submission</x:v>
      </x:c>
      <x:c r="D18" s="140" t="str">
        <x:v>https://spinninrecords.com/talentpool/</x:v>
      </x:c>
      <x:c r="E18" s="140" t="str">
        <x:v>Official Talent Pool and login-to-submit route</x:v>
      </x:c>
      <x:c r="F18" s="140" t="str">
        <x:v>2026-08-29</x:v>
      </x:c>
      <x:c r="G18" s="140" t="str">
        <x:v>High</x:v>
      </x:c>
      <x:c r="H18" s="140" t="str">
        <x:v>Account required; not playlist-specific</x:v>
      </x:c>
    </x:row>
    <x:row r="19" ht="48" customHeight="1">
      <x:c r="A19" s="184" t="str">
        <x:v>S05</x:v>
      </x:c>
      <x:c r="B19" s="138" t="str">
        <x:v>Spinnin' Records</x:v>
      </x:c>
      <x:c r="C19" s="138" t="str">
        <x:v>Official terms</x:v>
      </x:c>
      <x:c r="D19" s="138" t="str">
        <x:v>https://spinninrecords.com/uploads/talentpool/talentpooltermsofuse.pdf</x:v>
      </x:c>
      <x:c r="E19" s="138" t="str">
        <x:v>Talent Pool terms and SoundCloud-link submission constraint</x:v>
      </x:c>
      <x:c r="F19" s="138" t="str">
        <x:v>2026-08-29</x:v>
      </x:c>
      <x:c r="G19" s="138" t="str">
        <x:v>High</x:v>
      </x:c>
      <x:c r="H19" s="138" t="str">
        <x:v>Terms should be rechecked before use</x:v>
      </x:c>
    </x:row>
    <x:row r="20" ht="48" customHeight="1">
      <x:c r="A20" s="183" t="str">
        <x:v>S06</x:v>
      </x:c>
      <x:c r="B20" s="140" t="str">
        <x:v>Toolroom Records</x:v>
      </x:c>
      <x:c r="C20" s="140" t="str">
        <x:v>Spotify playlist</x:v>
      </x:c>
      <x:c r="D20" s="140" t="str">
        <x:v>https://open.spotify.com/playlist/6J1r02xyO2qkMA9dDNZytJ</x:v>
      </x:c>
      <x:c r="E20" s="140" t="str">
        <x:v>Public status, title, owner, saves, track count, duration, latest visible activity and genre text</x:v>
      </x:c>
      <x:c r="F20" s="140" t="str">
        <x:v>2026-08-29</x:v>
      </x:c>
      <x:c r="G20" s="140" t="str">
        <x:v>High</x:v>
      </x:c>
      <x:c r="H20" s="140" t="str">
        <x:v>Primary platform page; volatile metrics</x:v>
      </x:c>
    </x:row>
    <x:row r="21" ht="48" customHeight="1">
      <x:c r="A21" s="184" t="str">
        <x:v>S07</x:v>
      </x:c>
      <x:c r="B21" s="138" t="str">
        <x:v>Toolroom Records</x:v>
      </x:c>
      <x:c r="C21" s="138" t="str">
        <x:v>Official submission</x:v>
      </x:c>
      <x:c r="D21" s="138" t="str">
        <x:v>https://toolroomrecords.com/demos/</x:v>
      </x:c>
      <x:c r="E21" s="138" t="str">
        <x:v>Official demo upload instruction and A&amp;R identity</x:v>
      </x:c>
      <x:c r="F21" s="138" t="str">
        <x:v>2026-08-29</x:v>
      </x:c>
      <x:c r="G21" s="138" t="str">
        <x:v>High</x:v>
      </x:c>
      <x:c r="H21" s="138" t="str">
        <x:v>Not playlist-specific; no reply guaranteed</x:v>
      </x:c>
    </x:row>
    <x:row r="22" ht="48" customHeight="1">
      <x:c r="A22" s="183" t="str">
        <x:v>S08</x:v>
      </x:c>
      <x:c r="B22" s="140" t="str">
        <x:v>selected.</x:v>
      </x:c>
      <x:c r="C22" s="140" t="str">
        <x:v>Spotify playlist</x:v>
      </x:c>
      <x:c r="D22" s="140" t="str">
        <x:v>https://open.spotify.com/playlist/6vDGVr652ztNWKZuHvsFvx</x:v>
      </x:c>
      <x:c r="E22" s="140" t="str">
        <x:v>Public status, title, owner, saves, track count, duration, latest visible activity and genre text</x:v>
      </x:c>
      <x:c r="F22" s="140" t="str">
        <x:v>2026-08-29</x:v>
      </x:c>
      <x:c r="G22" s="140" t="str">
        <x:v>High</x:v>
      </x:c>
      <x:c r="H22" s="140" t="str">
        <x:v>Primary platform page; volatile metrics</x:v>
      </x:c>
    </x:row>
    <x:row r="23" ht="48" customHeight="1">
      <x:c r="A23" s="184" t="str">
        <x:v>S09</x:v>
      </x:c>
      <x:c r="B23" s="138" t="str">
        <x:v>selected.</x:v>
      </x:c>
      <x:c r="C23" s="138" t="str">
        <x:v>Official submission</x:v>
      </x:c>
      <x:c r="D23" s="138" t="str">
        <x:v>https://selectedbase.com/submit</x:v>
      </x:c>
      <x:c r="E23" s="138" t="str">
        <x:v>Official Demo Drop, accepted link types, and house-focused organization description</x:v>
      </x:c>
      <x:c r="F23" s="138" t="str">
        <x:v>2026-08-29</x:v>
      </x:c>
      <x:c r="G23" s="138" t="str">
        <x:v>High</x:v>
      </x:c>
      <x:c r="H23" s="138" t="str">
        <x:v>Not playlist-specific; response discretionary</x:v>
      </x:c>
    </x:row>
    <x:row r="24" ht="48" customHeight="1">
      <x:c r="A24" s="183" t="str">
        <x:v>S10</x:v>
      </x:c>
      <x:c r="B24" s="140" t="str">
        <x:v>Soave</x:v>
      </x:c>
      <x:c r="C24" s="140" t="str">
        <x:v>Spotify playlist</x:v>
      </x:c>
      <x:c r="D24" s="140" t="str">
        <x:v>https://open.spotify.com/playlist/0SOh8gmKbBDIlFC0cV06F2</x:v>
      </x:c>
      <x:c r="E24" s="140" t="str">
        <x:v>Public status, title, owner, saves, track count, duration, visible dates and genre text</x:v>
      </x:c>
      <x:c r="F24" s="140" t="str">
        <x:v>2026-08-29</x:v>
      </x:c>
      <x:c r="G24" s="140" t="str">
        <x:v>High</x:v>
      </x:c>
      <x:c r="H24" s="140" t="str">
        <x:v>Primary platform page; volatile metrics</x:v>
      </x:c>
    </x:row>
    <x:row r="25" ht="48" customHeight="1">
      <x:c r="A25" s="184" t="str">
        <x:v>S11</x:v>
      </x:c>
      <x:c r="B25" s="138" t="str">
        <x:v>Soave</x:v>
      </x:c>
      <x:c r="C25" s="138" t="str">
        <x:v>Official submission</x:v>
      </x:c>
      <x:c r="D25" s="138" t="str">
        <x:v>https://www.soaverecords.com/demos</x:v>
      </x:c>
      <x:c r="E25" s="138" t="str">
        <x:v>Explicit invitation to pitch music to playlists through named partners</x:v>
      </x:c>
      <x:c r="F25" s="138" t="str">
        <x:v>2026-08-29</x:v>
      </x:c>
      <x:c r="G25" s="138" t="str">
        <x:v>High</x:v>
      </x:c>
      <x:c r="H25" s="138" t="str">
        <x:v>Partner terms/fees unresolved</x:v>
      </x:c>
    </x:row>
    <x:row r="26" ht="48" customHeight="1">
      <x:c r="A26" s="185" t="str">
        <x:v>S12</x:v>
      </x:c>
      <x:c r="B26" s="181" t="str">
        <x:v>Soave</x:v>
      </x:c>
      <x:c r="C26" s="181" t="str">
        <x:v>Official curator</x:v>
      </x:c>
      <x:c r="D26" s="181" t="str">
        <x:v>https://www.soaverecords.com/about</x:v>
      </x:c>
      <x:c r="E26" s="181" t="str">
        <x:v>Independent house-music label identity, history, team and headquarters</x:v>
      </x:c>
      <x:c r="F26" s="181" t="str">
        <x:v>2026-08-29</x:v>
      </x:c>
      <x:c r="G26" s="181" t="str">
        <x:v>High</x:v>
      </x:c>
      <x:c r="H26" s="181" t="str">
        <x:v>Organization-level legitimacy evidence</x:v>
      </x:c>
    </x:row>
  </x:sheetData>
  <x:mergeCells>
    <x:mergeCell ref="A1:H1"/>
    <x:mergeCell ref="A2:H2"/>
    <x:mergeCell ref="A13:H13"/>
  </x:mergeCells>
  <x:conditionalFormatting sqref="D5:D11">
    <x:cfRule type="containsText" dxfId="1" priority="1" operator="containsText" text="PASS"/>
    <x:cfRule type="containsText" dxfId="2" priority="2" operator="containsText" text="REVIEW"/>
  </x:conditionalFormatting>
  <x:pageMargins left="0.7" right="0.7" top="0.75" bottom="0.75" header="0.3" footer="0.3"/>
</x:worksheet>
</file>